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CF_IT PEERS" sheetId="1" r:id="rId4"/>
  </sheets>
  <definedNames>
    <definedName name="_xlchart.v2.7">'FCF_IT PEERS'!$U$51:$Z$51</definedName>
    <definedName name="_xlchart.v2.0">'FCF_IT PEERS'!$T$48</definedName>
    <definedName name="_xlchart.v1.11">'FCF_IT PEERS'!$T$51</definedName>
    <definedName name="_xlchart.v1.8">'FCF_IT PEERS'!$T$48</definedName>
    <definedName name="_xlchart.v1.15">'FCF_IT PEERS'!$U$51:$Z$51</definedName>
    <definedName name="_xlchart.v2.3">'FCF_IT PEERS'!$T$51</definedName>
    <definedName name="_xlchart.v2.2">'FCF_IT PEERS'!$T$50</definedName>
    <definedName name="_xlchart.v2.6">'FCF_IT PEERS'!$U$50:$Z$50</definedName>
    <definedName name="_xlchart.v2.5">'FCF_IT PEERS'!$U$49:$Z$49</definedName>
    <definedName name="_xlchart.v1.14">'FCF_IT PEERS'!$U$50:$Z$50</definedName>
    <definedName name="_xlchart.v2.1">'FCF_IT PEERS'!$T$49</definedName>
    <definedName name="_xlchart.v1.12">'FCF_IT PEERS'!$U$48:$Z$48</definedName>
    <definedName name="_xlchart.v1.9">'FCF_IT PEERS'!$T$49</definedName>
    <definedName name="_xlchart.v1.13">'FCF_IT PEERS'!$U$49:$Z$49</definedName>
    <definedName name="_xlchart.v1.10">'FCF_IT PEERS'!$T$50</definedName>
    <definedName name="_xlchart.v2.4">'FCF_IT PEERS'!$U$48:$Z$48</definedName>
  </definedNames>
  <calcPr/>
  <extLst>
    <ext uri="GoogleSheetsCustomDataVersion2">
      <go:sheetsCustomData xmlns:go="http://customooxmlschemas.google.com/" r:id="rId5" roundtripDataChecksum="haOYFSZRyMIwwqVd4iz+ZuZuRkRSG4Q4yLnucIR0rEY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14">
      <text>
        <t xml:space="preserve">======
ID#AAABLNsp7vI
Autor    (2024-04-22 11:59:55)
Aparece en los informes como investment in property, ó inversion en activos fijos, ó como "capital expenditures.</t>
      </text>
    </comment>
  </commentList>
  <extLst>
    <ext uri="GoogleSheetsCustomDataVersion2">
      <go:sheetsCustomData xmlns:go="http://customooxmlschemas.google.com/" r:id="rId1" roundtripDataSignature="AMtx7mhd9ehvcqoAmFjclPTnMV5J6vcfqw=="/>
    </ext>
  </extLst>
</comments>
</file>

<file path=xl/sharedStrings.xml><?xml version="1.0" encoding="utf-8"?>
<sst xmlns="http://schemas.openxmlformats.org/spreadsheetml/2006/main" count="45" uniqueCount="33">
  <si>
    <t>COMPARATIVA FCF ENTRE PEER
 DEL SECTOR 
DESARROLLO SOFTWARE</t>
  </si>
  <si>
    <t>EBITDA</t>
  </si>
  <si>
    <t>Crecimiento EBITDA</t>
  </si>
  <si>
    <t>-</t>
  </si>
  <si>
    <t>Margen EBITDA</t>
  </si>
  <si>
    <t>CAPEX mantenimiento (Property, Plant..)</t>
  </si>
  <si>
    <t>Adquisiciones nuevas empresas</t>
  </si>
  <si>
    <t xml:space="preserve">Pago de alquileres </t>
  </si>
  <si>
    <t>Intereses</t>
  </si>
  <si>
    <t>Impuestos</t>
  </si>
  <si>
    <t>Minoritarios</t>
  </si>
  <si>
    <t>Flujo de caja libre</t>
  </si>
  <si>
    <t>Flujo de caja libre por accion</t>
  </si>
  <si>
    <t>Conversión EBITDA a FCF</t>
  </si>
  <si>
    <t>Margen FCF</t>
  </si>
  <si>
    <t xml:space="preserve">Crecimiento FCF por acción </t>
  </si>
  <si>
    <t>Flujo de caja libre (SIN contar Adquisiciones)</t>
  </si>
  <si>
    <t>Flujo de caja libre por accion (SIN Adquisiciones)</t>
  </si>
  <si>
    <t>Crecimiento FCF por acción (SIN Adquisiciones)</t>
  </si>
  <si>
    <t>Numero de acciones en circulación</t>
  </si>
  <si>
    <t>% aumento acciones en circulación</t>
  </si>
  <si>
    <t xml:space="preserve">Crecimiento de costes </t>
  </si>
  <si>
    <t>Ventas - Revenue</t>
  </si>
  <si>
    <t>Crecimiento ventas</t>
  </si>
  <si>
    <t>CAPEX Mant + Adquisiciones / Ventas</t>
  </si>
  <si>
    <t>CAPEX  Mantenimiento / Ventas</t>
  </si>
  <si>
    <t>Deuda Neta</t>
  </si>
  <si>
    <t>Multiplo P/FCF</t>
  </si>
  <si>
    <t>Precio de compra</t>
  </si>
  <si>
    <t xml:space="preserve">Valor objetivo </t>
  </si>
  <si>
    <t>Infravaloración por año</t>
  </si>
  <si>
    <t xml:space="preserve">CAGR 3 años </t>
  </si>
  <si>
    <t xml:space="preserve">CAGR 5 años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</si>
</sst>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"/>
    <numFmt numFmtId="165" formatCode="_-* #,##0.00\ [$€-C0A]_-;\-* #,##0.00\ [$€-C0A]_-;_-* &quot;-&quot;??\ [$€-C0A]_-;_-@"/>
    <numFmt numFmtId="166" formatCode="_-[$£-809]* #,##0.00_-;\-[$£-809]* #,##0.00_-;_-[$£-809]* &quot;-&quot;??_-;_-@"/>
    <numFmt numFmtId="167" formatCode="_-[$$-409]* #,##0.00_ ;_-[$$-409]* \-#,##0.00\ ;_-[$$-409]* &quot;-&quot;??_ ;_-@_ "/>
    <numFmt numFmtId="168" formatCode="_-* #,##0.00\ &quot;€&quot;_-;\-* #,##0.00\ &quot;€&quot;_-;_-* &quot;-&quot;??\ &quot;€&quot;_-;_-@"/>
  </numFmts>
  <fonts count="9">
    <font>
      <sz val="11.0"/>
      <color theme="1"/>
      <name val="Calibri"/>
      <scheme val="minor"/>
    </font>
    <font>
      <sz val="11.0"/>
      <color theme="1"/>
      <name val="Calibri"/>
    </font>
    <font>
      <b/>
      <sz val="16.0"/>
      <color theme="0"/>
      <name val="Calibri"/>
    </font>
    <font>
      <b/>
      <sz val="14.0"/>
      <color rgb="FF17365C"/>
      <name val="Trebuchet MS"/>
    </font>
    <font/>
    <font>
      <b/>
      <sz val="11.0"/>
      <color theme="1"/>
      <name val="Calibri"/>
    </font>
    <font>
      <b/>
      <sz val="12.0"/>
      <color theme="1"/>
      <name val="Calibri"/>
    </font>
    <font>
      <sz val="12.0"/>
      <color theme="1"/>
      <name val="Calibri"/>
    </font>
    <font>
      <sz val="11.0"/>
      <color theme="0"/>
      <name val="Calibri"/>
    </font>
  </fonts>
  <fills count="6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DE9D9"/>
        <bgColor rgb="FFFDE9D9"/>
      </patternFill>
    </fill>
    <fill>
      <patternFill patternType="solid">
        <fgColor theme="9"/>
        <bgColor theme="9"/>
      </patternFill>
    </fill>
    <fill>
      <patternFill patternType="solid">
        <fgColor rgb="FFBFBFBF"/>
        <bgColor rgb="FFBFBFBF"/>
      </patternFill>
    </fill>
  </fills>
  <borders count="25">
    <border/>
    <border>
      <left/>
      <right/>
      <top/>
      <bottom/>
    </border>
    <border>
      <left style="medium">
        <color rgb="FF000000"/>
      </left>
      <right/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/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/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/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/>
      <right style="medium">
        <color rgb="FF000000"/>
      </right>
      <top/>
      <bottom/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1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1" fillId="3" fontId="1" numFmtId="0" xfId="0" applyAlignment="1" applyBorder="1" applyFill="1" applyFont="1">
      <alignment horizontal="center" shrinkToFit="0" wrapText="1"/>
    </xf>
    <xf borderId="2" fillId="4" fontId="2" numFmtId="2" xfId="0" applyAlignment="1" applyBorder="1" applyFill="1" applyFont="1" applyNumberFormat="1">
      <alignment horizontal="center" shrinkToFit="0" vertical="center" wrapText="1"/>
    </xf>
    <xf borderId="3" fillId="0" fontId="3" numFmtId="2" xfId="0" applyAlignment="1" applyBorder="1" applyFont="1" applyNumberFormat="1">
      <alignment horizontal="center" vertical="center"/>
    </xf>
    <xf borderId="4" fillId="0" fontId="4" numFmtId="0" xfId="0" applyBorder="1" applyFont="1"/>
    <xf borderId="5" fillId="0" fontId="4" numFmtId="0" xfId="0" applyBorder="1" applyFont="1"/>
    <xf borderId="1" fillId="3" fontId="1" numFmtId="0" xfId="0" applyBorder="1" applyFont="1"/>
    <xf borderId="6" fillId="0" fontId="4" numFmtId="0" xfId="0" applyBorder="1" applyFont="1"/>
    <xf borderId="7" fillId="0" fontId="4" numFmtId="0" xfId="0" applyBorder="1" applyFont="1"/>
    <xf borderId="8" fillId="0" fontId="4" numFmtId="0" xfId="0" applyBorder="1" applyFont="1"/>
    <xf borderId="9" fillId="0" fontId="4" numFmtId="0" xfId="0" applyBorder="1" applyFont="1"/>
    <xf borderId="10" fillId="4" fontId="5" numFmtId="1" xfId="0" applyAlignment="1" applyBorder="1" applyFont="1" applyNumberFormat="1">
      <alignment horizontal="center" vertical="center"/>
    </xf>
    <xf borderId="11" fillId="5" fontId="5" numFmtId="1" xfId="0" applyAlignment="1" applyBorder="1" applyFill="1" applyFont="1" applyNumberFormat="1">
      <alignment horizontal="center" vertical="center"/>
    </xf>
    <xf borderId="12" fillId="5" fontId="5" numFmtId="1" xfId="0" applyAlignment="1" applyBorder="1" applyFont="1" applyNumberFormat="1">
      <alignment horizontal="center" vertical="center"/>
    </xf>
    <xf borderId="10" fillId="2" fontId="6" numFmtId="2" xfId="0" applyAlignment="1" applyBorder="1" applyFont="1" applyNumberFormat="1">
      <alignment horizontal="left" vertical="center"/>
    </xf>
    <xf borderId="10" fillId="4" fontId="6" numFmtId="164" xfId="0" applyAlignment="1" applyBorder="1" applyFont="1" applyNumberFormat="1">
      <alignment horizontal="center" shrinkToFit="0" vertical="center" wrapText="1"/>
    </xf>
    <xf borderId="11" fillId="2" fontId="6" numFmtId="164" xfId="0" applyAlignment="1" applyBorder="1" applyFont="1" applyNumberFormat="1">
      <alignment horizontal="center" shrinkToFit="0" vertical="center" wrapText="1"/>
    </xf>
    <xf borderId="12" fillId="2" fontId="6" numFmtId="164" xfId="0" applyAlignment="1" applyBorder="1" applyFont="1" applyNumberFormat="1">
      <alignment horizontal="center" shrinkToFit="0" vertical="center" wrapText="1"/>
    </xf>
    <xf borderId="11" fillId="2" fontId="6" numFmtId="164" xfId="0" applyAlignment="1" applyBorder="1" applyFont="1" applyNumberFormat="1">
      <alignment horizontal="center" readingOrder="0" shrinkToFit="0" vertical="center" wrapText="1"/>
    </xf>
    <xf borderId="12" fillId="2" fontId="6" numFmtId="164" xfId="0" applyAlignment="1" applyBorder="1" applyFont="1" applyNumberFormat="1">
      <alignment horizontal="center" readingOrder="0" shrinkToFit="0" vertical="center" wrapText="1"/>
    </xf>
    <xf borderId="1" fillId="2" fontId="1" numFmtId="9" xfId="0" applyAlignment="1" applyBorder="1" applyFont="1" applyNumberFormat="1">
      <alignment horizontal="center" shrinkToFit="0" wrapText="1"/>
    </xf>
    <xf borderId="13" fillId="2" fontId="6" numFmtId="9" xfId="0" applyAlignment="1" applyBorder="1" applyFont="1" applyNumberFormat="1">
      <alignment horizontal="left" vertical="center"/>
    </xf>
    <xf borderId="14" fillId="4" fontId="6" numFmtId="9" xfId="0" applyAlignment="1" applyBorder="1" applyFont="1" applyNumberFormat="1">
      <alignment horizontal="center" shrinkToFit="0" vertical="center" wrapText="1"/>
    </xf>
    <xf borderId="15" fillId="2" fontId="6" numFmtId="9" xfId="0" applyAlignment="1" applyBorder="1" applyFont="1" applyNumberFormat="1">
      <alignment horizontal="center" shrinkToFit="0" vertical="center" wrapText="1"/>
    </xf>
    <xf borderId="16" fillId="2" fontId="6" numFmtId="9" xfId="0" applyAlignment="1" applyBorder="1" applyFont="1" applyNumberFormat="1">
      <alignment horizontal="center" shrinkToFit="0" vertical="center" wrapText="1"/>
    </xf>
    <xf borderId="1" fillId="3" fontId="1" numFmtId="9" xfId="0" applyBorder="1" applyFont="1" applyNumberFormat="1"/>
    <xf borderId="0" fillId="0" fontId="1" numFmtId="9" xfId="0" applyFont="1" applyNumberFormat="1"/>
    <xf borderId="13" fillId="2" fontId="7" numFmtId="0" xfId="0" applyAlignment="1" applyBorder="1" applyFont="1">
      <alignment horizontal="left" vertical="center"/>
    </xf>
    <xf borderId="14" fillId="4" fontId="1" numFmtId="164" xfId="0" applyAlignment="1" applyBorder="1" applyFont="1" applyNumberFormat="1">
      <alignment horizontal="center" shrinkToFit="0" vertical="center" wrapText="1"/>
    </xf>
    <xf borderId="15" fillId="2" fontId="1" numFmtId="164" xfId="0" applyAlignment="1" applyBorder="1" applyFont="1" applyNumberFormat="1">
      <alignment horizontal="center" shrinkToFit="0" vertical="center" wrapText="1"/>
    </xf>
    <xf borderId="16" fillId="2" fontId="1" numFmtId="164" xfId="0" applyAlignment="1" applyBorder="1" applyFont="1" applyNumberFormat="1">
      <alignment horizontal="center" shrinkToFit="0" vertical="center" wrapText="1"/>
    </xf>
    <xf borderId="13" fillId="4" fontId="1" numFmtId="164" xfId="0" applyAlignment="1" applyBorder="1" applyFont="1" applyNumberFormat="1">
      <alignment horizontal="center" shrinkToFit="0" vertical="center" wrapText="1"/>
    </xf>
    <xf borderId="1" fillId="2" fontId="1" numFmtId="164" xfId="0" applyAlignment="1" applyBorder="1" applyFont="1" applyNumberFormat="1">
      <alignment horizontal="center" shrinkToFit="0" vertical="center" wrapText="1"/>
    </xf>
    <xf borderId="17" fillId="2" fontId="1" numFmtId="164" xfId="0" applyAlignment="1" applyBorder="1" applyFont="1" applyNumberFormat="1">
      <alignment horizontal="center" shrinkToFit="0" vertical="center" wrapText="1"/>
    </xf>
    <xf borderId="13" fillId="4" fontId="1" numFmtId="40" xfId="0" applyAlignment="1" applyBorder="1" applyFont="1" applyNumberFormat="1">
      <alignment horizontal="center" shrinkToFit="0" vertical="center" wrapText="1"/>
    </xf>
    <xf borderId="1" fillId="2" fontId="1" numFmtId="40" xfId="0" applyAlignment="1" applyBorder="1" applyFont="1" applyNumberFormat="1">
      <alignment horizontal="center" shrinkToFit="0" vertical="center" wrapText="1"/>
    </xf>
    <xf borderId="17" fillId="2" fontId="1" numFmtId="40" xfId="0" applyAlignment="1" applyBorder="1" applyFont="1" applyNumberFormat="1">
      <alignment horizontal="center" shrinkToFit="0" vertical="center" wrapText="1"/>
    </xf>
    <xf borderId="14" fillId="2" fontId="6" numFmtId="0" xfId="0" applyAlignment="1" applyBorder="1" applyFont="1">
      <alignment horizontal="left" vertical="center"/>
    </xf>
    <xf borderId="14" fillId="4" fontId="6" numFmtId="164" xfId="0" applyAlignment="1" applyBorder="1" applyFont="1" applyNumberFormat="1">
      <alignment horizontal="center" shrinkToFit="0" vertical="center" wrapText="1"/>
    </xf>
    <xf borderId="15" fillId="2" fontId="6" numFmtId="164" xfId="0" applyAlignment="1" applyBorder="1" applyFont="1" applyNumberFormat="1">
      <alignment horizontal="center" shrinkToFit="0" vertical="center" wrapText="1"/>
    </xf>
    <xf borderId="16" fillId="2" fontId="6" numFmtId="164" xfId="0" applyAlignment="1" applyBorder="1" applyFont="1" applyNumberFormat="1">
      <alignment horizontal="center" shrinkToFit="0" vertical="center" wrapText="1"/>
    </xf>
    <xf borderId="13" fillId="4" fontId="1" numFmtId="2" xfId="0" applyAlignment="1" applyBorder="1" applyFont="1" applyNumberFormat="1">
      <alignment horizontal="center" shrinkToFit="0" vertical="center" wrapText="1"/>
    </xf>
    <xf borderId="1" fillId="2" fontId="1" numFmtId="2" xfId="0" applyAlignment="1" applyBorder="1" applyFont="1" applyNumberFormat="1">
      <alignment horizontal="center" shrinkToFit="0" vertical="center" wrapText="1"/>
    </xf>
    <xf borderId="17" fillId="2" fontId="1" numFmtId="2" xfId="0" applyAlignment="1" applyBorder="1" applyFont="1" applyNumberFormat="1">
      <alignment horizontal="center" shrinkToFit="0" vertical="center" wrapText="1"/>
    </xf>
    <xf borderId="18" fillId="4" fontId="1" numFmtId="2" xfId="0" applyAlignment="1" applyBorder="1" applyFont="1" applyNumberFormat="1">
      <alignment horizontal="center" shrinkToFit="0" vertical="center" wrapText="1"/>
    </xf>
    <xf borderId="19" fillId="2" fontId="1" numFmtId="2" xfId="0" applyAlignment="1" applyBorder="1" applyFont="1" applyNumberFormat="1">
      <alignment horizontal="center" shrinkToFit="0" vertical="center" wrapText="1"/>
    </xf>
    <xf borderId="20" fillId="2" fontId="1" numFmtId="2" xfId="0" applyAlignment="1" applyBorder="1" applyFont="1" applyNumberFormat="1">
      <alignment horizontal="center" shrinkToFit="0" vertical="center" wrapText="1"/>
    </xf>
    <xf borderId="1" fillId="2" fontId="1" numFmtId="10" xfId="0" applyAlignment="1" applyBorder="1" applyFont="1" applyNumberFormat="1">
      <alignment horizontal="center" shrinkToFit="0" wrapText="1"/>
    </xf>
    <xf borderId="13" fillId="2" fontId="7" numFmtId="10" xfId="0" applyAlignment="1" applyBorder="1" applyFont="1" applyNumberFormat="1">
      <alignment horizontal="left" vertical="center"/>
    </xf>
    <xf borderId="13" fillId="4" fontId="1" numFmtId="10" xfId="0" applyAlignment="1" applyBorder="1" applyFont="1" applyNumberFormat="1">
      <alignment horizontal="center" shrinkToFit="0" vertical="center" wrapText="1"/>
    </xf>
    <xf borderId="1" fillId="2" fontId="1" numFmtId="10" xfId="0" applyAlignment="1" applyBorder="1" applyFont="1" applyNumberFormat="1">
      <alignment horizontal="center" shrinkToFit="0" vertical="center" wrapText="1"/>
    </xf>
    <xf borderId="17" fillId="2" fontId="1" numFmtId="10" xfId="0" applyAlignment="1" applyBorder="1" applyFont="1" applyNumberFormat="1">
      <alignment horizontal="center" shrinkToFit="0" vertical="center" wrapText="1"/>
    </xf>
    <xf borderId="1" fillId="3" fontId="1" numFmtId="10" xfId="0" applyBorder="1" applyFont="1" applyNumberFormat="1"/>
    <xf borderId="0" fillId="0" fontId="1" numFmtId="10" xfId="0" applyFont="1" applyNumberFormat="1"/>
    <xf borderId="1" fillId="2" fontId="5" numFmtId="0" xfId="0" applyAlignment="1" applyBorder="1" applyFont="1">
      <alignment horizontal="center" shrinkToFit="0" wrapText="1"/>
    </xf>
    <xf borderId="10" fillId="2" fontId="6" numFmtId="0" xfId="0" applyBorder="1" applyFont="1"/>
    <xf borderId="10" fillId="4" fontId="5" numFmtId="0" xfId="0" applyAlignment="1" applyBorder="1" applyFont="1">
      <alignment horizontal="center" shrinkToFit="0" wrapText="1"/>
    </xf>
    <xf borderId="11" fillId="2" fontId="5" numFmtId="9" xfId="0" applyAlignment="1" applyBorder="1" applyFont="1" applyNumberFormat="1">
      <alignment horizontal="center" shrinkToFit="0" wrapText="1"/>
    </xf>
    <xf borderId="12" fillId="2" fontId="5" numFmtId="9" xfId="0" applyAlignment="1" applyBorder="1" applyFont="1" applyNumberFormat="1">
      <alignment horizontal="center" shrinkToFit="0" wrapText="1"/>
    </xf>
    <xf borderId="1" fillId="3" fontId="5" numFmtId="0" xfId="0" applyBorder="1" applyFont="1"/>
    <xf borderId="0" fillId="0" fontId="5" numFmtId="0" xfId="0" applyFont="1"/>
    <xf borderId="18" fillId="2" fontId="7" numFmtId="0" xfId="0" applyBorder="1" applyFont="1"/>
    <xf borderId="18" fillId="4" fontId="1" numFmtId="0" xfId="0" applyAlignment="1" applyBorder="1" applyFont="1">
      <alignment horizontal="center" shrinkToFit="0" wrapText="1"/>
    </xf>
    <xf borderId="19" fillId="2" fontId="1" numFmtId="9" xfId="0" applyAlignment="1" applyBorder="1" applyFont="1" applyNumberFormat="1">
      <alignment horizontal="center" shrinkToFit="0" wrapText="1"/>
    </xf>
    <xf borderId="20" fillId="2" fontId="1" numFmtId="9" xfId="0" applyAlignment="1" applyBorder="1" applyFont="1" applyNumberFormat="1">
      <alignment horizontal="center" shrinkToFit="0" wrapText="1"/>
    </xf>
    <xf borderId="10" fillId="4" fontId="1" numFmtId="0" xfId="0" applyAlignment="1" applyBorder="1" applyFont="1">
      <alignment horizontal="center" shrinkToFit="0" wrapText="1"/>
    </xf>
    <xf borderId="11" fillId="2" fontId="1" numFmtId="9" xfId="0" applyAlignment="1" applyBorder="1" applyFont="1" applyNumberFormat="1">
      <alignment horizontal="center" shrinkToFit="0" wrapText="1"/>
    </xf>
    <xf borderId="12" fillId="2" fontId="1" numFmtId="9" xfId="0" applyAlignment="1" applyBorder="1" applyFont="1" applyNumberFormat="1">
      <alignment horizontal="center" shrinkToFit="0" wrapText="1"/>
    </xf>
    <xf borderId="13" fillId="2" fontId="7" numFmtId="0" xfId="0" applyBorder="1" applyFont="1"/>
    <xf borderId="13" fillId="2" fontId="1" numFmtId="0" xfId="0" applyAlignment="1" applyBorder="1" applyFont="1">
      <alignment horizontal="center" shrinkToFit="0" wrapText="1"/>
    </xf>
    <xf borderId="17" fillId="2" fontId="1" numFmtId="0" xfId="0" applyAlignment="1" applyBorder="1" applyFont="1">
      <alignment horizontal="center" shrinkToFit="0" wrapText="1"/>
    </xf>
    <xf borderId="10" fillId="2" fontId="7" numFmtId="0" xfId="0" applyBorder="1" applyFont="1"/>
    <xf borderId="10" fillId="4" fontId="1" numFmtId="40" xfId="0" applyAlignment="1" applyBorder="1" applyFont="1" applyNumberFormat="1">
      <alignment horizontal="center" shrinkToFit="0" wrapText="1"/>
    </xf>
    <xf borderId="11" fillId="2" fontId="1" numFmtId="2" xfId="0" applyAlignment="1" applyBorder="1" applyFont="1" applyNumberFormat="1">
      <alignment horizontal="center" shrinkToFit="0" vertical="center" wrapText="1"/>
    </xf>
    <xf borderId="12" fillId="2" fontId="1" numFmtId="2" xfId="0" applyAlignment="1" applyBorder="1" applyFont="1" applyNumberFormat="1">
      <alignment horizontal="center" shrinkToFit="0" vertical="center" wrapText="1"/>
    </xf>
    <xf borderId="16" fillId="2" fontId="1" numFmtId="0" xfId="0" applyAlignment="1" applyBorder="1" applyFont="1">
      <alignment horizontal="center" shrinkToFit="0" wrapText="1"/>
    </xf>
    <xf borderId="13" fillId="2" fontId="7" numFmtId="0" xfId="0" applyAlignment="1" applyBorder="1" applyFont="1">
      <alignment horizontal="right"/>
    </xf>
    <xf borderId="14" fillId="2" fontId="1" numFmtId="0" xfId="0" applyAlignment="1" applyBorder="1" applyFont="1">
      <alignment horizontal="center" shrinkToFit="0" wrapText="1"/>
    </xf>
    <xf borderId="15" fillId="2" fontId="1" numFmtId="9" xfId="0" applyAlignment="1" applyBorder="1" applyFont="1" applyNumberFormat="1">
      <alignment horizontal="center" shrinkToFit="0" wrapText="1"/>
    </xf>
    <xf borderId="16" fillId="2" fontId="1" numFmtId="9" xfId="0" applyAlignment="1" applyBorder="1" applyFont="1" applyNumberFormat="1">
      <alignment horizontal="center" shrinkToFit="0" wrapText="1"/>
    </xf>
    <xf borderId="10" fillId="4" fontId="1" numFmtId="9" xfId="0" applyAlignment="1" applyBorder="1" applyFont="1" applyNumberFormat="1">
      <alignment horizontal="center" shrinkToFit="0" wrapText="1"/>
    </xf>
    <xf borderId="11" fillId="2" fontId="1" numFmtId="9" xfId="0" applyAlignment="1" applyBorder="1" applyFont="1" applyNumberFormat="1">
      <alignment horizontal="center" shrinkToFit="0" vertical="center" wrapText="1"/>
    </xf>
    <xf borderId="12" fillId="2" fontId="1" numFmtId="9" xfId="0" applyAlignment="1" applyBorder="1" applyFont="1" applyNumberFormat="1">
      <alignment horizontal="center" shrinkToFit="0" vertical="center" wrapText="1"/>
    </xf>
    <xf borderId="20" fillId="2" fontId="1" numFmtId="0" xfId="0" applyAlignment="1" applyBorder="1" applyFont="1">
      <alignment horizontal="center" shrinkToFit="0" wrapText="1"/>
    </xf>
    <xf borderId="10" fillId="4" fontId="5" numFmtId="165" xfId="0" applyAlignment="1" applyBorder="1" applyFont="1" applyNumberFormat="1">
      <alignment horizontal="center" shrinkToFit="0" wrapText="1"/>
    </xf>
    <xf borderId="11" fillId="2" fontId="5" numFmtId="165" xfId="0" applyAlignment="1" applyBorder="1" applyFont="1" applyNumberFormat="1">
      <alignment horizontal="center" shrinkToFit="0" vertical="center" wrapText="1"/>
    </xf>
    <xf borderId="12" fillId="2" fontId="5" numFmtId="165" xfId="0" applyAlignment="1" applyBorder="1" applyFont="1" applyNumberFormat="1">
      <alignment horizontal="center" shrinkToFit="0" vertical="center" wrapText="1"/>
    </xf>
    <xf borderId="10" fillId="4" fontId="5" numFmtId="166" xfId="0" applyAlignment="1" applyBorder="1" applyFont="1" applyNumberFormat="1">
      <alignment horizontal="center" shrinkToFit="0" wrapText="1"/>
    </xf>
    <xf borderId="11" fillId="2" fontId="5" numFmtId="166" xfId="0" applyAlignment="1" applyBorder="1" applyFont="1" applyNumberFormat="1">
      <alignment horizontal="center" shrinkToFit="0" vertical="center" wrapText="1"/>
    </xf>
    <xf borderId="12" fillId="2" fontId="5" numFmtId="166" xfId="0" applyAlignment="1" applyBorder="1" applyFont="1" applyNumberFormat="1">
      <alignment horizontal="center" shrinkToFit="0" vertical="center" wrapText="1"/>
    </xf>
    <xf borderId="10" fillId="4" fontId="5" numFmtId="167" xfId="0" applyAlignment="1" applyBorder="1" applyFont="1" applyNumberFormat="1">
      <alignment horizontal="center" shrinkToFit="0" wrapText="1"/>
    </xf>
    <xf borderId="11" fillId="2" fontId="5" numFmtId="167" xfId="0" applyAlignment="1" applyBorder="1" applyFont="1" applyNumberFormat="1">
      <alignment horizontal="center" shrinkToFit="0" vertical="center" wrapText="1"/>
    </xf>
    <xf borderId="12" fillId="2" fontId="5" numFmtId="167" xfId="0" applyAlignment="1" applyBorder="1" applyFont="1" applyNumberFormat="1">
      <alignment horizontal="center" shrinkToFit="0" vertical="center" wrapText="1"/>
    </xf>
    <xf borderId="10" fillId="2" fontId="7" numFmtId="9" xfId="0" applyBorder="1" applyFont="1" applyNumberFormat="1"/>
    <xf borderId="10" fillId="2" fontId="7" numFmtId="10" xfId="0" applyBorder="1" applyFont="1" applyNumberFormat="1"/>
    <xf borderId="10" fillId="4" fontId="1" numFmtId="10" xfId="0" applyAlignment="1" applyBorder="1" applyFont="1" applyNumberFormat="1">
      <alignment horizontal="center" shrinkToFit="0" wrapText="1"/>
    </xf>
    <xf borderId="11" fillId="2" fontId="1" numFmtId="10" xfId="0" applyAlignment="1" applyBorder="1" applyFont="1" applyNumberFormat="1">
      <alignment horizontal="center" shrinkToFit="0" vertical="center" wrapText="1"/>
    </xf>
    <xf borderId="12" fillId="2" fontId="1" numFmtId="10" xfId="0" applyAlignment="1" applyBorder="1" applyFont="1" applyNumberFormat="1">
      <alignment horizontal="center" shrinkToFit="0" vertical="center" wrapText="1"/>
    </xf>
    <xf borderId="10" fillId="4" fontId="1" numFmtId="168" xfId="0" applyAlignment="1" applyBorder="1" applyFont="1" applyNumberFormat="1">
      <alignment horizontal="center" shrinkToFit="0" wrapText="1"/>
    </xf>
    <xf borderId="11" fillId="2" fontId="1" numFmtId="168" xfId="0" applyAlignment="1" applyBorder="1" applyFont="1" applyNumberFormat="1">
      <alignment horizontal="center" shrinkToFit="0" vertical="center" wrapText="1"/>
    </xf>
    <xf borderId="12" fillId="2" fontId="1" numFmtId="168" xfId="0" applyAlignment="1" applyBorder="1" applyFont="1" applyNumberFormat="1">
      <alignment horizontal="center" shrinkToFit="0" vertical="center" wrapText="1"/>
    </xf>
    <xf borderId="14" fillId="2" fontId="7" numFmtId="0" xfId="0" applyBorder="1" applyFont="1"/>
    <xf borderId="15" fillId="2" fontId="1" numFmtId="0" xfId="0" applyAlignment="1" applyBorder="1" applyFont="1">
      <alignment horizontal="center" shrinkToFit="0" wrapText="1"/>
    </xf>
    <xf borderId="10" fillId="2" fontId="6" numFmtId="0" xfId="0" applyAlignment="1" applyBorder="1" applyFont="1">
      <alignment vertical="center"/>
    </xf>
    <xf borderId="21" fillId="2" fontId="6" numFmtId="0" xfId="0" applyAlignment="1" applyBorder="1" applyFont="1">
      <alignment horizontal="center" vertical="center"/>
    </xf>
    <xf borderId="22" fillId="0" fontId="4" numFmtId="0" xfId="0" applyBorder="1" applyFont="1"/>
    <xf borderId="1" fillId="2" fontId="1" numFmtId="0" xfId="0" applyBorder="1" applyFont="1"/>
    <xf borderId="17" fillId="2" fontId="1" numFmtId="0" xfId="0" applyBorder="1" applyFont="1"/>
    <xf borderId="23" fillId="2" fontId="6" numFmtId="165" xfId="0" applyAlignment="1" applyBorder="1" applyFont="1" applyNumberFormat="1">
      <alignment horizontal="center" readingOrder="0" vertical="center"/>
    </xf>
    <xf borderId="24" fillId="0" fontId="4" numFmtId="0" xfId="0" applyBorder="1" applyFont="1"/>
    <xf borderId="23" fillId="2" fontId="6" numFmtId="167" xfId="0" applyAlignment="1" applyBorder="1" applyFont="1" applyNumberFormat="1">
      <alignment horizontal="center" vertical="center"/>
    </xf>
    <xf borderId="20" fillId="2" fontId="1" numFmtId="0" xfId="0" applyBorder="1" applyFont="1"/>
    <xf borderId="23" fillId="2" fontId="6" numFmtId="167" xfId="0" applyAlignment="1" applyBorder="1" applyFont="1" applyNumberFormat="1">
      <alignment horizontal="center" readingOrder="0" vertical="center"/>
    </xf>
    <xf borderId="10" fillId="4" fontId="5" numFmtId="168" xfId="0" applyAlignment="1" applyBorder="1" applyFont="1" applyNumberFormat="1">
      <alignment horizontal="center" shrinkToFit="0" wrapText="1"/>
    </xf>
    <xf borderId="1" fillId="2" fontId="1" numFmtId="167" xfId="0" applyAlignment="1" applyBorder="1" applyFont="1" applyNumberFormat="1">
      <alignment horizontal="center" shrinkToFit="0" wrapText="1"/>
    </xf>
    <xf borderId="18" fillId="4" fontId="1" numFmtId="9" xfId="0" applyAlignment="1" applyBorder="1" applyFont="1" applyNumberFormat="1">
      <alignment horizontal="center" shrinkToFit="0" wrapText="1"/>
    </xf>
    <xf borderId="19" fillId="2" fontId="1" numFmtId="9" xfId="0" applyAlignment="1" applyBorder="1" applyFont="1" applyNumberFormat="1">
      <alignment horizontal="center" shrinkToFit="0" vertical="center" wrapText="1"/>
    </xf>
    <xf borderId="20" fillId="2" fontId="1" numFmtId="9" xfId="0" applyAlignment="1" applyBorder="1" applyFont="1" applyNumberFormat="1">
      <alignment horizontal="center" shrinkToFit="0" vertical="center" wrapText="1"/>
    </xf>
    <xf borderId="23" fillId="2" fontId="6" numFmtId="9" xfId="0" applyAlignment="1" applyBorder="1" applyFont="1" applyNumberFormat="1">
      <alignment horizontal="center" vertical="center"/>
    </xf>
    <xf borderId="19" fillId="2" fontId="1" numFmtId="0" xfId="0" applyBorder="1" applyFont="1"/>
    <xf borderId="1" fillId="3" fontId="7" numFmtId="0" xfId="0" applyBorder="1" applyFont="1"/>
    <xf borderId="0" fillId="0" fontId="7" numFmtId="0" xfId="0" applyFont="1"/>
    <xf borderId="1" fillId="2" fontId="8" numFmtId="2" xfId="0" applyAlignment="1" applyBorder="1" applyFont="1" applyNumberFormat="1">
      <alignment horizontal="center" shrinkToFit="0" wrapText="1"/>
    </xf>
    <xf borderId="10" fillId="4" fontId="5" numFmtId="168" xfId="0" applyAlignment="1" applyBorder="1" applyFont="1" applyNumberFormat="1">
      <alignment horizontal="center" shrinkToFit="0" vertical="center" wrapText="1"/>
    </xf>
    <xf borderId="10" fillId="4" fontId="5" numFmtId="167" xfId="0" applyAlignment="1" applyBorder="1" applyFont="1" applyNumberFormat="1">
      <alignment horizontal="center" shrinkToFit="0" vertical="center" wrapText="1"/>
    </xf>
    <xf borderId="1" fillId="2" fontId="8" numFmtId="167" xfId="0" applyAlignment="1" applyBorder="1" applyFont="1" applyNumberFormat="1">
      <alignment horizontal="center" shrinkToFit="0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chemeClr val="accent6"/>
                </a:solidFill>
                <a:latin typeface="+mn-lt"/>
              </a:defRPr>
            </a:pPr>
            <a:r>
              <a:rPr b="0" i="0" sz="1400">
                <a:solidFill>
                  <a:schemeClr val="accent6"/>
                </a:solidFill>
                <a:latin typeface="+mn-lt"/>
              </a:rPr>
              <a:t>NAGARRO</a:t>
            </a:r>
          </a:p>
        </c:rich>
      </c:tx>
      <c:overlay val="0"/>
    </c:title>
    <c:plotArea>
      <c:layout/>
      <c:lineChart>
        <c:ser>
          <c:idx val="0"/>
          <c:order val="0"/>
          <c:tx>
            <c:v>EBITDA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'FCF_IT PEERS'!$F$48:$K$48</c:f>
            </c:strRef>
          </c:cat>
          <c:val>
            <c:numRef>
              <c:f>'FCF_IT PEERS'!$F$49:$K$49</c:f>
              <c:numCache/>
            </c:numRef>
          </c:val>
          <c:smooth val="0"/>
        </c:ser>
        <c:ser>
          <c:idx val="1"/>
          <c:order val="1"/>
          <c:tx>
            <c:v>Flujo de caja libre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'FCF_IT PEERS'!$F$48:$K$48</c:f>
            </c:strRef>
          </c:cat>
          <c:val>
            <c:numRef>
              <c:f>'FCF_IT PEERS'!$F$50:$K$50</c:f>
              <c:numCache/>
            </c:numRef>
          </c:val>
          <c:smooth val="0"/>
        </c:ser>
        <c:ser>
          <c:idx val="2"/>
          <c:order val="2"/>
          <c:tx>
            <c:v>Valor objetivo 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'FCF_IT PEERS'!$F$48:$K$48</c:f>
            </c:strRef>
          </c:cat>
          <c:val>
            <c:numRef>
              <c:f>'FCF_IT PEERS'!$F$51:$K$51</c:f>
              <c:numCache/>
            </c:numRef>
          </c:val>
          <c:smooth val="0"/>
        </c:ser>
        <c:axId val="123897067"/>
        <c:axId val="1471201854"/>
      </c:lineChart>
      <c:catAx>
        <c:axId val="1238970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71201854"/>
      </c:catAx>
      <c:valAx>
        <c:axId val="14712018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3897067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chemeClr val="accent6"/>
                </a:solidFill>
                <a:latin typeface="+mn-lt"/>
              </a:defRPr>
            </a:pPr>
            <a:r>
              <a:rPr b="0" i="0" sz="1400">
                <a:solidFill>
                  <a:schemeClr val="accent6"/>
                </a:solidFill>
                <a:latin typeface="+mn-lt"/>
              </a:rPr>
              <a:t>ENDAVA</a:t>
            </a:r>
          </a:p>
        </c:rich>
      </c:tx>
      <c:overlay val="0"/>
    </c:title>
    <c:plotArea>
      <c:layout/>
      <c:lineChart>
        <c:ser>
          <c:idx val="0"/>
          <c:order val="0"/>
          <c:tx>
            <c:v>EBITDA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'FCF_IT PEERS'!$M$48:$S$48</c:f>
            </c:strRef>
          </c:cat>
          <c:val>
            <c:numRef>
              <c:f>'FCF_IT PEERS'!$M$49:$S$49</c:f>
              <c:numCache/>
            </c:numRef>
          </c:val>
          <c:smooth val="0"/>
        </c:ser>
        <c:ser>
          <c:idx val="1"/>
          <c:order val="1"/>
          <c:tx>
            <c:v>Flujo de caja libre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'FCF_IT PEERS'!$M$48:$S$48</c:f>
            </c:strRef>
          </c:cat>
          <c:val>
            <c:numRef>
              <c:f>'FCF_IT PEERS'!$M$50:$S$50</c:f>
              <c:numCache/>
            </c:numRef>
          </c:val>
          <c:smooth val="0"/>
        </c:ser>
        <c:ser>
          <c:idx val="2"/>
          <c:order val="2"/>
          <c:tx>
            <c:v>Valor objetivo 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'FCF_IT PEERS'!$M$48:$S$48</c:f>
            </c:strRef>
          </c:cat>
          <c:val>
            <c:numRef>
              <c:f>'FCF_IT PEERS'!$M$51:$S$51</c:f>
              <c:numCache/>
            </c:numRef>
          </c:val>
          <c:smooth val="0"/>
        </c:ser>
        <c:axId val="1840822862"/>
        <c:axId val="167233528"/>
      </c:lineChart>
      <c:catAx>
        <c:axId val="18408228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7233528"/>
      </c:catAx>
      <c:valAx>
        <c:axId val="16723352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40822862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chemeClr val="accent6"/>
                </a:solidFill>
                <a:latin typeface="+mn-lt"/>
              </a:defRPr>
            </a:pPr>
            <a:r>
              <a:rPr b="0" i="0" sz="1400">
                <a:solidFill>
                  <a:schemeClr val="accent6"/>
                </a:solidFill>
                <a:latin typeface="+mn-lt"/>
              </a:rPr>
              <a:t>EPAM</a:t>
            </a:r>
          </a:p>
        </c:rich>
      </c:tx>
      <c:overlay val="0"/>
    </c:title>
    <c:plotArea>
      <c:layout/>
      <c:lineChart>
        <c:ser>
          <c:idx val="0"/>
          <c:order val="0"/>
          <c:tx>
            <c:v>EBITDA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'FCF_IT PEERS'!$U$48:$Z$48</c:f>
            </c:strRef>
          </c:cat>
          <c:val>
            <c:numRef>
              <c:f>'FCF_IT PEERS'!$U$49:$Z$49</c:f>
              <c:numCache/>
            </c:numRef>
          </c:val>
          <c:smooth val="0"/>
        </c:ser>
        <c:ser>
          <c:idx val="1"/>
          <c:order val="1"/>
          <c:tx>
            <c:v>Flujo de caja libre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'FCF_IT PEERS'!$U$48:$Z$48</c:f>
            </c:strRef>
          </c:cat>
          <c:val>
            <c:numRef>
              <c:f>'FCF_IT PEERS'!$U$50:$Z$50</c:f>
              <c:numCache/>
            </c:numRef>
          </c:val>
          <c:smooth val="0"/>
        </c:ser>
        <c:ser>
          <c:idx val="2"/>
          <c:order val="2"/>
          <c:tx>
            <c:v> Valor objetivo  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'FCF_IT PEERS'!$U$48:$Z$48</c:f>
            </c:strRef>
          </c:cat>
          <c:val>
            <c:numRef>
              <c:f>'FCF_IT PEERS'!$U$51:$Z$51</c:f>
              <c:numCache/>
            </c:numRef>
          </c:val>
          <c:smooth val="0"/>
        </c:ser>
        <c:axId val="121187534"/>
        <c:axId val="708334615"/>
      </c:lineChart>
      <c:catAx>
        <c:axId val="12118753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08334615"/>
      </c:catAx>
      <c:valAx>
        <c:axId val="7083346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1187534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image" Target="../media/image1.png"/><Relationship Id="rId5" Type="http://schemas.openxmlformats.org/officeDocument/2006/relationships/image" Target="../media/image2.jpg"/><Relationship Id="rId6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9525</xdr:colOff>
      <xdr:row>52</xdr:row>
      <xdr:rowOff>0</xdr:rowOff>
    </xdr:from>
    <xdr:ext cx="4295775" cy="3152775"/>
    <xdr:graphicFrame>
      <xdr:nvGraphicFramePr>
        <xdr:cNvPr id="203191525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12</xdr:col>
      <xdr:colOff>19050</xdr:colOff>
      <xdr:row>51</xdr:row>
      <xdr:rowOff>190500</xdr:rowOff>
    </xdr:from>
    <xdr:ext cx="5019675" cy="3171825"/>
    <xdr:graphicFrame>
      <xdr:nvGraphicFramePr>
        <xdr:cNvPr id="1679028210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20</xdr:col>
      <xdr:colOff>19050</xdr:colOff>
      <xdr:row>52</xdr:row>
      <xdr:rowOff>19050</xdr:rowOff>
    </xdr:from>
    <xdr:ext cx="4324350" cy="3152775"/>
    <xdr:graphicFrame>
      <xdr:nvGraphicFramePr>
        <xdr:cNvPr id="364275375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6</xdr:col>
      <xdr:colOff>0</xdr:colOff>
      <xdr:row>5</xdr:row>
      <xdr:rowOff>76200</xdr:rowOff>
    </xdr:from>
    <xdr:ext cx="2819400" cy="781050"/>
    <xdr:pic>
      <xdr:nvPicPr>
        <xdr:cNvPr id="0" name="image1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38100</xdr:colOff>
      <xdr:row>3</xdr:row>
      <xdr:rowOff>152400</xdr:rowOff>
    </xdr:from>
    <xdr:ext cx="2162175" cy="1238250"/>
    <xdr:pic>
      <xdr:nvPicPr>
        <xdr:cNvPr descr="Endava to Announce Q2 FY2024 Financial Results on February ..." id="0" name="image2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21</xdr:col>
      <xdr:colOff>742950</xdr:colOff>
      <xdr:row>3</xdr:row>
      <xdr:rowOff>114300</xdr:rowOff>
    </xdr:from>
    <xdr:ext cx="1876425" cy="1409700"/>
    <xdr:pic>
      <xdr:nvPicPr>
        <xdr:cNvPr descr="EPAM Enterprise Software Logo PNG vector in SVG, PDF, AI ..." id="0" name="image3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.43"/>
    <col customWidth="1" min="5" max="5" width="46.43"/>
    <col customWidth="1" min="6" max="6" width="11.71"/>
    <col customWidth="1" min="7" max="11" width="10.43"/>
    <col customWidth="1" min="12" max="12" width="9.14"/>
    <col customWidth="1" min="13" max="13" width="11.71"/>
    <col customWidth="1" min="14" max="19" width="10.43"/>
    <col customWidth="1" min="20" max="20" width="9.14"/>
    <col customWidth="1" min="21" max="21" width="11.71"/>
    <col customWidth="1" min="22" max="26" width="10.43"/>
    <col customWidth="1" min="27" max="29" width="9.14"/>
    <col customWidth="1" min="30" max="30" width="4.29"/>
    <col customWidth="1" min="31" max="36" width="9.14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1"/>
      <c r="AF1" s="1"/>
      <c r="AG1" s="1"/>
      <c r="AH1" s="1"/>
      <c r="AI1" s="1"/>
      <c r="AJ1" s="1"/>
    </row>
    <row r="2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2"/>
      <c r="AE2" s="1"/>
      <c r="AF2" s="1"/>
      <c r="AG2" s="1"/>
      <c r="AH2" s="1"/>
      <c r="AI2" s="1"/>
      <c r="AJ2" s="1"/>
    </row>
    <row r="3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2"/>
      <c r="AE3" s="1"/>
      <c r="AF3" s="1"/>
      <c r="AG3" s="1"/>
      <c r="AH3" s="1"/>
      <c r="AI3" s="1"/>
      <c r="AJ3" s="1"/>
    </row>
    <row r="4" ht="15.0" customHeight="1">
      <c r="A4" s="1"/>
      <c r="B4" s="1"/>
      <c r="C4" s="1"/>
      <c r="D4" s="1"/>
      <c r="E4" s="3" t="s">
        <v>0</v>
      </c>
      <c r="F4" s="4"/>
      <c r="G4" s="5"/>
      <c r="H4" s="5"/>
      <c r="I4" s="5"/>
      <c r="J4" s="5"/>
      <c r="K4" s="6"/>
      <c r="L4" s="1"/>
      <c r="M4" s="4"/>
      <c r="N4" s="5"/>
      <c r="O4" s="5"/>
      <c r="P4" s="5"/>
      <c r="Q4" s="5"/>
      <c r="R4" s="5"/>
      <c r="S4" s="6"/>
      <c r="T4" s="1"/>
      <c r="U4" s="4"/>
      <c r="V4" s="5"/>
      <c r="W4" s="5"/>
      <c r="X4" s="5"/>
      <c r="Y4" s="5"/>
      <c r="Z4" s="6"/>
      <c r="AA4" s="1"/>
      <c r="AB4" s="1"/>
      <c r="AC4" s="1"/>
      <c r="AD4" s="7"/>
    </row>
    <row r="5" ht="15.0" customHeight="1">
      <c r="A5" s="1"/>
      <c r="B5" s="1"/>
      <c r="C5" s="1"/>
      <c r="D5" s="1"/>
      <c r="E5" s="8"/>
      <c r="F5" s="9"/>
      <c r="K5" s="10"/>
      <c r="L5" s="1"/>
      <c r="M5" s="9"/>
      <c r="S5" s="10"/>
      <c r="T5" s="1"/>
      <c r="U5" s="9"/>
      <c r="Z5" s="10"/>
      <c r="AA5" s="1"/>
      <c r="AB5" s="1"/>
      <c r="AC5" s="1"/>
      <c r="AD5" s="7"/>
    </row>
    <row r="6" ht="15.0" customHeight="1">
      <c r="A6" s="1"/>
      <c r="B6" s="1"/>
      <c r="C6" s="1"/>
      <c r="D6" s="1"/>
      <c r="E6" s="8"/>
      <c r="F6" s="9"/>
      <c r="K6" s="10"/>
      <c r="L6" s="1"/>
      <c r="M6" s="9"/>
      <c r="S6" s="10"/>
      <c r="T6" s="1"/>
      <c r="U6" s="9"/>
      <c r="Z6" s="10"/>
      <c r="AA6" s="1"/>
      <c r="AB6" s="1"/>
      <c r="AC6" s="1"/>
      <c r="AD6" s="7"/>
    </row>
    <row r="7" ht="15.0" customHeight="1">
      <c r="A7" s="1"/>
      <c r="B7" s="1"/>
      <c r="C7" s="1"/>
      <c r="D7" s="1"/>
      <c r="E7" s="8"/>
      <c r="F7" s="9"/>
      <c r="K7" s="10"/>
      <c r="L7" s="1"/>
      <c r="M7" s="9"/>
      <c r="S7" s="10"/>
      <c r="T7" s="1"/>
      <c r="U7" s="9"/>
      <c r="Z7" s="10"/>
      <c r="AA7" s="1"/>
      <c r="AB7" s="1"/>
      <c r="AC7" s="1"/>
      <c r="AD7" s="7"/>
    </row>
    <row r="8" ht="15.0" customHeight="1">
      <c r="A8" s="1"/>
      <c r="B8" s="1"/>
      <c r="C8" s="1"/>
      <c r="D8" s="1"/>
      <c r="E8" s="8"/>
      <c r="F8" s="9"/>
      <c r="K8" s="10"/>
      <c r="L8" s="1"/>
      <c r="M8" s="9"/>
      <c r="S8" s="10"/>
      <c r="T8" s="1"/>
      <c r="U8" s="9"/>
      <c r="Z8" s="10"/>
      <c r="AA8" s="1"/>
      <c r="AB8" s="1"/>
      <c r="AC8" s="1"/>
      <c r="AD8" s="7"/>
    </row>
    <row r="9" ht="48.75" customHeight="1">
      <c r="A9" s="1"/>
      <c r="B9" s="1"/>
      <c r="C9" s="1"/>
      <c r="D9" s="1"/>
      <c r="E9" s="8"/>
      <c r="F9" s="9"/>
      <c r="K9" s="10"/>
      <c r="L9" s="1"/>
      <c r="M9" s="9"/>
      <c r="S9" s="10"/>
      <c r="T9" s="1"/>
      <c r="U9" s="9"/>
      <c r="Z9" s="10"/>
      <c r="AA9" s="1"/>
      <c r="AB9" s="1"/>
      <c r="AC9" s="1"/>
      <c r="AD9" s="7"/>
    </row>
    <row r="10" ht="18.75" customHeight="1">
      <c r="A10" s="1"/>
      <c r="B10" s="1"/>
      <c r="C10" s="1"/>
      <c r="D10" s="1"/>
      <c r="E10" s="11"/>
      <c r="F10" s="12">
        <v>2023.0</v>
      </c>
      <c r="G10" s="13">
        <v>2024.0</v>
      </c>
      <c r="H10" s="13">
        <v>2025.0</v>
      </c>
      <c r="I10" s="13">
        <v>2026.0</v>
      </c>
      <c r="J10" s="13">
        <v>2027.0</v>
      </c>
      <c r="K10" s="14">
        <v>2028.0</v>
      </c>
      <c r="L10" s="1"/>
      <c r="M10" s="12">
        <v>2023.0</v>
      </c>
      <c r="N10" s="13">
        <v>2024.0</v>
      </c>
      <c r="O10" s="13">
        <v>2025.0</v>
      </c>
      <c r="P10" s="13">
        <v>2026.0</v>
      </c>
      <c r="Q10" s="13">
        <v>2027.0</v>
      </c>
      <c r="R10" s="13">
        <v>2028.0</v>
      </c>
      <c r="S10" s="14">
        <v>2029.0</v>
      </c>
      <c r="T10" s="1"/>
      <c r="U10" s="12">
        <v>2023.0</v>
      </c>
      <c r="V10" s="13">
        <v>2024.0</v>
      </c>
      <c r="W10" s="13">
        <v>2025.0</v>
      </c>
      <c r="X10" s="13">
        <v>2026.0</v>
      </c>
      <c r="Y10" s="13">
        <v>2027.0</v>
      </c>
      <c r="Z10" s="14">
        <v>2028.0</v>
      </c>
      <c r="AA10" s="1"/>
      <c r="AB10" s="1"/>
      <c r="AC10" s="1"/>
      <c r="AD10" s="7"/>
    </row>
    <row r="11" ht="15.75" customHeight="1">
      <c r="A11" s="1"/>
      <c r="B11" s="1"/>
      <c r="C11" s="1"/>
      <c r="D11" s="1"/>
      <c r="E11" s="15" t="s">
        <v>1</v>
      </c>
      <c r="F11" s="16">
        <v>121.0</v>
      </c>
      <c r="G11" s="17">
        <v>140.0</v>
      </c>
      <c r="H11" s="17">
        <v>183.0</v>
      </c>
      <c r="I11" s="17">
        <v>224.0</v>
      </c>
      <c r="J11" s="17">
        <v>258.0</v>
      </c>
      <c r="K11" s="18">
        <v>297.0</v>
      </c>
      <c r="L11" s="1"/>
      <c r="M11" s="16">
        <v>194.3</v>
      </c>
      <c r="N11" s="17">
        <v>114.0</v>
      </c>
      <c r="O11" s="17">
        <v>165.0</v>
      </c>
      <c r="P11" s="17">
        <v>213.0</v>
      </c>
      <c r="Q11" s="17">
        <v>250.0</v>
      </c>
      <c r="R11" s="17">
        <v>292.0</v>
      </c>
      <c r="S11" s="18">
        <v>340.0</v>
      </c>
      <c r="T11" s="1"/>
      <c r="U11" s="16">
        <v>834.0</v>
      </c>
      <c r="V11" s="19">
        <v>760.0</v>
      </c>
      <c r="W11" s="19">
        <v>870.0</v>
      </c>
      <c r="X11" s="19">
        <v>970.0</v>
      </c>
      <c r="Y11" s="19">
        <v>917.0</v>
      </c>
      <c r="Z11" s="20">
        <v>1016.0</v>
      </c>
      <c r="AA11" s="1"/>
      <c r="AB11" s="1"/>
      <c r="AC11" s="1"/>
      <c r="AD11" s="7"/>
    </row>
    <row r="12" ht="15.75" customHeight="1">
      <c r="A12" s="21"/>
      <c r="B12" s="21"/>
      <c r="C12" s="21"/>
      <c r="D12" s="21"/>
      <c r="E12" s="22" t="s">
        <v>2</v>
      </c>
      <c r="F12" s="23" t="s">
        <v>3</v>
      </c>
      <c r="G12" s="24">
        <f t="shared" ref="G12:K12" si="1">(G11-F11)/F11</f>
        <v>0.1570247934</v>
      </c>
      <c r="H12" s="24">
        <f t="shared" si="1"/>
        <v>0.3071428571</v>
      </c>
      <c r="I12" s="24">
        <f t="shared" si="1"/>
        <v>0.2240437158</v>
      </c>
      <c r="J12" s="24">
        <f t="shared" si="1"/>
        <v>0.1517857143</v>
      </c>
      <c r="K12" s="25">
        <f t="shared" si="1"/>
        <v>0.1511627907</v>
      </c>
      <c r="L12" s="21"/>
      <c r="M12" s="23"/>
      <c r="N12" s="24">
        <f t="shared" ref="N12:S12" si="2">(N11-M11)/M11</f>
        <v>-0.4132784354</v>
      </c>
      <c r="O12" s="24">
        <f t="shared" si="2"/>
        <v>0.4473684211</v>
      </c>
      <c r="P12" s="24">
        <f t="shared" si="2"/>
        <v>0.2909090909</v>
      </c>
      <c r="Q12" s="24">
        <f t="shared" si="2"/>
        <v>0.1737089202</v>
      </c>
      <c r="R12" s="24">
        <f t="shared" si="2"/>
        <v>0.168</v>
      </c>
      <c r="S12" s="25">
        <f t="shared" si="2"/>
        <v>0.1643835616</v>
      </c>
      <c r="T12" s="21"/>
      <c r="U12" s="23"/>
      <c r="V12" s="24">
        <f t="shared" ref="V12:Z12" si="3">(V11-U11)/U11</f>
        <v>-0.08872901679</v>
      </c>
      <c r="W12" s="24">
        <f t="shared" si="3"/>
        <v>0.1447368421</v>
      </c>
      <c r="X12" s="24">
        <f t="shared" si="3"/>
        <v>0.1149425287</v>
      </c>
      <c r="Y12" s="24">
        <f t="shared" si="3"/>
        <v>-0.05463917526</v>
      </c>
      <c r="Z12" s="25">
        <f t="shared" si="3"/>
        <v>0.1079607415</v>
      </c>
      <c r="AA12" s="1"/>
      <c r="AB12" s="1"/>
      <c r="AC12" s="1"/>
      <c r="AD12" s="26"/>
      <c r="AE12" s="27"/>
      <c r="AF12" s="27"/>
      <c r="AG12" s="27"/>
      <c r="AH12" s="27"/>
      <c r="AI12" s="27"/>
      <c r="AJ12" s="27"/>
    </row>
    <row r="13" ht="15.75" customHeight="1">
      <c r="A13" s="21"/>
      <c r="B13" s="21"/>
      <c r="C13" s="21"/>
      <c r="D13" s="21"/>
      <c r="E13" s="22" t="s">
        <v>4</v>
      </c>
      <c r="F13" s="23">
        <v>0.133</v>
      </c>
      <c r="G13" s="24">
        <v>0.14</v>
      </c>
      <c r="H13" s="24">
        <v>0.16</v>
      </c>
      <c r="I13" s="24">
        <v>0.17</v>
      </c>
      <c r="J13" s="24">
        <v>0.17</v>
      </c>
      <c r="K13" s="25">
        <v>0.17</v>
      </c>
      <c r="L13" s="21"/>
      <c r="M13" s="23">
        <v>0.244</v>
      </c>
      <c r="N13" s="24">
        <v>0.154</v>
      </c>
      <c r="O13" s="24">
        <v>0.2</v>
      </c>
      <c r="P13" s="24">
        <v>0.22</v>
      </c>
      <c r="Q13" s="24">
        <v>0.214</v>
      </c>
      <c r="R13" s="24">
        <v>0.214</v>
      </c>
      <c r="S13" s="25">
        <v>0.214</v>
      </c>
      <c r="T13" s="21"/>
      <c r="U13" s="23">
        <v>0.178</v>
      </c>
      <c r="V13" s="24">
        <v>0.167</v>
      </c>
      <c r="W13" s="24">
        <v>0.177</v>
      </c>
      <c r="X13" s="24">
        <v>0.18</v>
      </c>
      <c r="Y13" s="24">
        <v>0.155</v>
      </c>
      <c r="Z13" s="25">
        <v>0.152</v>
      </c>
      <c r="AA13" s="1"/>
      <c r="AB13" s="1"/>
      <c r="AC13" s="1"/>
      <c r="AD13" s="26"/>
      <c r="AE13" s="27"/>
      <c r="AF13" s="27"/>
      <c r="AG13" s="27"/>
      <c r="AH13" s="27"/>
      <c r="AI13" s="27"/>
      <c r="AJ13" s="27"/>
    </row>
    <row r="14" ht="15.75" customHeight="1">
      <c r="A14" s="1"/>
      <c r="B14" s="1"/>
      <c r="C14" s="1"/>
      <c r="D14" s="1"/>
      <c r="E14" s="28" t="s">
        <v>5</v>
      </c>
      <c r="F14" s="29">
        <v>6.9</v>
      </c>
      <c r="G14" s="30">
        <f>(F14*$G$31)+'FCF_IT PEERS'!F14</f>
        <v>7.935</v>
      </c>
      <c r="H14" s="30">
        <f>(G14*H31)+'FCF_IT PEERS'!G14</f>
        <v>9.12525</v>
      </c>
      <c r="I14" s="30">
        <f>(H14*I31)+'FCF_IT PEERS'!H14</f>
        <v>10.4940375</v>
      </c>
      <c r="J14" s="30">
        <f>(I14*J31)+'FCF_IT PEERS'!I14</f>
        <v>12.06814313</v>
      </c>
      <c r="K14" s="31">
        <f>(J14*K31)+'FCF_IT PEERS'!J14</f>
        <v>13.87836459</v>
      </c>
      <c r="L14" s="1"/>
      <c r="M14" s="29">
        <v>13.7</v>
      </c>
      <c r="N14" s="30">
        <f>(M14*$G$31)+'FCF_IT PEERS'!M14</f>
        <v>15.755</v>
      </c>
      <c r="O14" s="30">
        <f>(N14*O31)+'FCF_IT PEERS'!N14</f>
        <v>18.11825</v>
      </c>
      <c r="P14" s="30">
        <f>(O14*P31)+'FCF_IT PEERS'!O14</f>
        <v>20.8359875</v>
      </c>
      <c r="Q14" s="30">
        <f>(P14*Q31)+'FCF_IT PEERS'!P14</f>
        <v>23.96138563</v>
      </c>
      <c r="R14" s="30">
        <f>(Q14*R31)+'FCF_IT PEERS'!Q14</f>
        <v>27.55559347</v>
      </c>
      <c r="S14" s="31">
        <f>(R14*S31)+'FCF_IT PEERS'!R14</f>
        <v>31.68893249</v>
      </c>
      <c r="T14" s="1"/>
      <c r="U14" s="29">
        <v>29.0</v>
      </c>
      <c r="V14" s="30">
        <v>82.0</v>
      </c>
      <c r="W14" s="30">
        <v>110.0</v>
      </c>
      <c r="X14" s="30">
        <v>132.0</v>
      </c>
      <c r="Y14" s="30">
        <v>143.0</v>
      </c>
      <c r="Z14" s="31">
        <v>158.0</v>
      </c>
      <c r="AA14" s="1"/>
      <c r="AB14" s="1"/>
      <c r="AC14" s="1"/>
      <c r="AD14" s="7"/>
    </row>
    <row r="15" ht="15.75" customHeight="1">
      <c r="A15" s="1"/>
      <c r="B15" s="1"/>
      <c r="C15" s="1"/>
      <c r="D15" s="1"/>
      <c r="E15" s="28" t="s">
        <v>6</v>
      </c>
      <c r="F15" s="32">
        <v>54.0</v>
      </c>
      <c r="G15" s="33">
        <v>55.0</v>
      </c>
      <c r="H15" s="33">
        <v>55.0</v>
      </c>
      <c r="I15" s="33">
        <v>55.0</v>
      </c>
      <c r="J15" s="33">
        <v>55.0</v>
      </c>
      <c r="K15" s="34">
        <v>55.0</v>
      </c>
      <c r="L15" s="1"/>
      <c r="M15" s="32">
        <f>79.7+21.2</f>
        <v>100.9</v>
      </c>
      <c r="N15" s="33">
        <f>405-30</f>
        <v>375</v>
      </c>
      <c r="O15" s="33">
        <v>0.0</v>
      </c>
      <c r="P15" s="33">
        <v>75.0</v>
      </c>
      <c r="Q15" s="33">
        <f t="shared" ref="Q15:S15" si="4">P15</f>
        <v>75</v>
      </c>
      <c r="R15" s="33">
        <f t="shared" si="4"/>
        <v>75</v>
      </c>
      <c r="S15" s="34">
        <f t="shared" si="4"/>
        <v>75</v>
      </c>
      <c r="T15" s="1"/>
      <c r="U15" s="32">
        <v>25.0</v>
      </c>
      <c r="V15" s="33">
        <f t="shared" ref="V15:Z15" si="5">U15</f>
        <v>25</v>
      </c>
      <c r="W15" s="33">
        <f t="shared" si="5"/>
        <v>25</v>
      </c>
      <c r="X15" s="33">
        <f t="shared" si="5"/>
        <v>25</v>
      </c>
      <c r="Y15" s="33">
        <f t="shared" si="5"/>
        <v>25</v>
      </c>
      <c r="Z15" s="34">
        <f t="shared" si="5"/>
        <v>25</v>
      </c>
      <c r="AA15" s="1"/>
      <c r="AB15" s="1"/>
      <c r="AC15" s="1"/>
      <c r="AD15" s="7"/>
    </row>
    <row r="16" ht="15.75" customHeight="1">
      <c r="A16" s="1"/>
      <c r="B16" s="1"/>
      <c r="C16" s="1"/>
      <c r="D16" s="1"/>
      <c r="E16" s="28" t="s">
        <v>7</v>
      </c>
      <c r="F16" s="32">
        <v>25.0</v>
      </c>
      <c r="G16" s="33">
        <f>(F16*$G$31)+'FCF_IT PEERS'!F16</f>
        <v>28.75</v>
      </c>
      <c r="H16" s="33">
        <f>(G16*$G$31)+'FCF_IT PEERS'!G16</f>
        <v>33.0625</v>
      </c>
      <c r="I16" s="33">
        <f>(H16*$G$31)+'FCF_IT PEERS'!H16</f>
        <v>38.021875</v>
      </c>
      <c r="J16" s="33">
        <f>(I16*$G$31)+'FCF_IT PEERS'!I16</f>
        <v>43.72515625</v>
      </c>
      <c r="K16" s="34">
        <f>(J16*$G$31)+'FCF_IT PEERS'!J16</f>
        <v>50.28392969</v>
      </c>
      <c r="L16" s="1"/>
      <c r="M16" s="32">
        <v>13.5</v>
      </c>
      <c r="N16" s="33">
        <f>(M16*$G$31)+'FCF_IT PEERS'!M16</f>
        <v>15.525</v>
      </c>
      <c r="O16" s="33">
        <f>(N16*$G$31)+'FCF_IT PEERS'!N16</f>
        <v>17.85375</v>
      </c>
      <c r="P16" s="33">
        <f>(O16*$G$31)+'FCF_IT PEERS'!O16</f>
        <v>20.5318125</v>
      </c>
      <c r="Q16" s="33">
        <f>(P16*$G$31)+'FCF_IT PEERS'!P16</f>
        <v>23.61158438</v>
      </c>
      <c r="R16" s="33">
        <f>(Q16*$G$31)+'FCF_IT PEERS'!Q16</f>
        <v>27.15332203</v>
      </c>
      <c r="S16" s="34">
        <f>(R16*$G$31)+'FCF_IT PEERS'!R16</f>
        <v>31.22632034</v>
      </c>
      <c r="T16" s="1"/>
      <c r="U16" s="32">
        <v>0.0</v>
      </c>
      <c r="V16" s="33">
        <f>(U16*$G$31)+'FCF_IT PEERS'!U16</f>
        <v>0</v>
      </c>
      <c r="W16" s="33">
        <f>(V16*$G$31)+'FCF_IT PEERS'!V16</f>
        <v>0</v>
      </c>
      <c r="X16" s="33">
        <f>(W16*$G$31)+'FCF_IT PEERS'!W16</f>
        <v>0</v>
      </c>
      <c r="Y16" s="33">
        <f>(X16*$G$31)+'FCF_IT PEERS'!X16</f>
        <v>0</v>
      </c>
      <c r="Z16" s="34">
        <f>(Y16*$G$31)+'FCF_IT PEERS'!Y16</f>
        <v>0</v>
      </c>
      <c r="AA16" s="1"/>
      <c r="AB16" s="1"/>
      <c r="AC16" s="1"/>
      <c r="AD16" s="7"/>
    </row>
    <row r="17" ht="15.75" customHeight="1">
      <c r="A17" s="1"/>
      <c r="B17" s="1"/>
      <c r="C17" s="1"/>
      <c r="D17" s="1"/>
      <c r="E17" s="28" t="s">
        <v>8</v>
      </c>
      <c r="F17" s="32">
        <v>16.0</v>
      </c>
      <c r="G17" s="33">
        <v>12.0</v>
      </c>
      <c r="H17" s="33">
        <v>10.0</v>
      </c>
      <c r="I17" s="33">
        <v>10.0</v>
      </c>
      <c r="J17" s="33">
        <v>10.0</v>
      </c>
      <c r="K17" s="34">
        <v>10.0</v>
      </c>
      <c r="L17" s="1"/>
      <c r="M17" s="32">
        <v>4.0</v>
      </c>
      <c r="N17" s="33">
        <f>(M17*$G$31)+'FCF_IT PEERS'!M17</f>
        <v>4.6</v>
      </c>
      <c r="O17" s="33">
        <f>(N17*$G$31)+'FCF_IT PEERS'!N17</f>
        <v>5.29</v>
      </c>
      <c r="P17" s="33">
        <f>(O17*$G$31)+'FCF_IT PEERS'!O17</f>
        <v>6.0835</v>
      </c>
      <c r="Q17" s="33">
        <f>(P17*$G$31)+'FCF_IT PEERS'!P17</f>
        <v>6.996025</v>
      </c>
      <c r="R17" s="33">
        <f>(Q17*$G$31)+'FCF_IT PEERS'!Q17</f>
        <v>8.04542875</v>
      </c>
      <c r="S17" s="34">
        <f>(R17*$G$31)+'FCF_IT PEERS'!R17</f>
        <v>9.252243063</v>
      </c>
      <c r="T17" s="1"/>
      <c r="U17" s="32">
        <v>3.0</v>
      </c>
      <c r="V17" s="33">
        <f>(U17*$G$31)+'FCF_IT PEERS'!U17</f>
        <v>3.45</v>
      </c>
      <c r="W17" s="33">
        <f>(V17*$G$31)+'FCF_IT PEERS'!V17</f>
        <v>3.9675</v>
      </c>
      <c r="X17" s="33">
        <f>(W17*$G$31)+'FCF_IT PEERS'!W17</f>
        <v>4.562625</v>
      </c>
      <c r="Y17" s="33">
        <f>(X17*$G$31)+'FCF_IT PEERS'!X17</f>
        <v>5.24701875</v>
      </c>
      <c r="Z17" s="34">
        <f>(Y17*$G$31)+'FCF_IT PEERS'!Y17</f>
        <v>6.034071563</v>
      </c>
      <c r="AA17" s="1"/>
      <c r="AB17" s="1"/>
      <c r="AC17" s="1"/>
      <c r="AD17" s="7"/>
    </row>
    <row r="18" ht="15.75" customHeight="1">
      <c r="A18" s="1"/>
      <c r="B18" s="1"/>
      <c r="C18" s="1"/>
      <c r="D18" s="1"/>
      <c r="E18" s="28" t="s">
        <v>9</v>
      </c>
      <c r="F18" s="32">
        <v>17.7</v>
      </c>
      <c r="G18" s="33">
        <v>27.0</v>
      </c>
      <c r="H18" s="33">
        <v>35.0</v>
      </c>
      <c r="I18" s="33">
        <v>41.0</v>
      </c>
      <c r="J18" s="33">
        <v>48.0</v>
      </c>
      <c r="K18" s="34">
        <v>56.0</v>
      </c>
      <c r="L18" s="1"/>
      <c r="M18" s="32">
        <v>22.7</v>
      </c>
      <c r="N18" s="33">
        <f>(M18*$G$31)+'FCF_IT PEERS'!M18</f>
        <v>26.105</v>
      </c>
      <c r="O18" s="33">
        <f>(N18*$G$31)+'FCF_IT PEERS'!N18</f>
        <v>30.02075</v>
      </c>
      <c r="P18" s="33">
        <f>(O18*$G$31)+'FCF_IT PEERS'!O18</f>
        <v>34.5238625</v>
      </c>
      <c r="Q18" s="33">
        <f>(P18*$G$31)+'FCF_IT PEERS'!P18</f>
        <v>39.70244188</v>
      </c>
      <c r="R18" s="33">
        <f>(Q18*$G$31)+'FCF_IT PEERS'!Q18</f>
        <v>45.65780816</v>
      </c>
      <c r="S18" s="34">
        <f>(R18*$G$31)+'FCF_IT PEERS'!R18</f>
        <v>52.50647938</v>
      </c>
      <c r="T18" s="1"/>
      <c r="U18" s="32">
        <v>120.0</v>
      </c>
      <c r="V18" s="33">
        <f>(U18*$G$31)+'FCF_IT PEERS'!U18</f>
        <v>138</v>
      </c>
      <c r="W18" s="33">
        <f>(V18*$G$31)+'FCF_IT PEERS'!V18</f>
        <v>158.7</v>
      </c>
      <c r="X18" s="33">
        <f>(W18*$G$31)+'FCF_IT PEERS'!W18</f>
        <v>182.505</v>
      </c>
      <c r="Y18" s="33">
        <f>(X18*$G$31)+'FCF_IT PEERS'!X18</f>
        <v>209.88075</v>
      </c>
      <c r="Z18" s="34">
        <f>(Y18*$G$31)+'FCF_IT PEERS'!Y18</f>
        <v>241.3628625</v>
      </c>
      <c r="AA18" s="1"/>
      <c r="AB18" s="1"/>
      <c r="AC18" s="1"/>
      <c r="AD18" s="7"/>
    </row>
    <row r="19" ht="15.75" customHeight="1">
      <c r="A19" s="1"/>
      <c r="B19" s="1"/>
      <c r="C19" s="1"/>
      <c r="D19" s="1"/>
      <c r="E19" s="28" t="s">
        <v>10</v>
      </c>
      <c r="F19" s="35">
        <v>0.0</v>
      </c>
      <c r="G19" s="36">
        <v>0.0</v>
      </c>
      <c r="H19" s="36">
        <v>0.0</v>
      </c>
      <c r="I19" s="36">
        <v>0.0</v>
      </c>
      <c r="J19" s="36">
        <v>0.0</v>
      </c>
      <c r="K19" s="37">
        <v>0.0</v>
      </c>
      <c r="L19" s="1"/>
      <c r="M19" s="35">
        <v>0.0</v>
      </c>
      <c r="N19" s="36">
        <f t="shared" ref="N19:S19" si="6">M19</f>
        <v>0</v>
      </c>
      <c r="O19" s="36">
        <f t="shared" si="6"/>
        <v>0</v>
      </c>
      <c r="P19" s="36">
        <f t="shared" si="6"/>
        <v>0</v>
      </c>
      <c r="Q19" s="36">
        <f t="shared" si="6"/>
        <v>0</v>
      </c>
      <c r="R19" s="36">
        <f t="shared" si="6"/>
        <v>0</v>
      </c>
      <c r="S19" s="37">
        <f t="shared" si="6"/>
        <v>0</v>
      </c>
      <c r="T19" s="1"/>
      <c r="U19" s="35">
        <v>0.0</v>
      </c>
      <c r="V19" s="36">
        <f t="shared" ref="V19:Z19" si="7">U19</f>
        <v>0</v>
      </c>
      <c r="W19" s="36">
        <f t="shared" si="7"/>
        <v>0</v>
      </c>
      <c r="X19" s="36">
        <f t="shared" si="7"/>
        <v>0</v>
      </c>
      <c r="Y19" s="36">
        <f t="shared" si="7"/>
        <v>0</v>
      </c>
      <c r="Z19" s="37">
        <f t="shared" si="7"/>
        <v>0</v>
      </c>
      <c r="AA19" s="1"/>
      <c r="AB19" s="1"/>
      <c r="AC19" s="1"/>
      <c r="AD19" s="7"/>
    </row>
    <row r="20" ht="15.75" customHeight="1">
      <c r="A20" s="1"/>
      <c r="B20" s="1"/>
      <c r="C20" s="1"/>
      <c r="D20" s="1"/>
      <c r="E20" s="38" t="s">
        <v>11</v>
      </c>
      <c r="F20" s="39">
        <f t="shared" ref="F20:K20" si="8">F11-F14-F16-F17-F18-F19-F15</f>
        <v>1.4</v>
      </c>
      <c r="G20" s="40">
        <f t="shared" si="8"/>
        <v>9.315</v>
      </c>
      <c r="H20" s="40">
        <f t="shared" si="8"/>
        <v>40.81225</v>
      </c>
      <c r="I20" s="40">
        <f t="shared" si="8"/>
        <v>69.4840875</v>
      </c>
      <c r="J20" s="40">
        <f t="shared" si="8"/>
        <v>89.20670063</v>
      </c>
      <c r="K20" s="41">
        <f t="shared" si="8"/>
        <v>111.8377057</v>
      </c>
      <c r="L20" s="1"/>
      <c r="M20" s="39">
        <f t="shared" ref="M20:S20" si="9">M11-M14-M16-M17-M18-M19-M15</f>
        <v>39.5</v>
      </c>
      <c r="N20" s="40">
        <f t="shared" si="9"/>
        <v>-322.985</v>
      </c>
      <c r="O20" s="40">
        <f t="shared" si="9"/>
        <v>93.71725</v>
      </c>
      <c r="P20" s="40">
        <f t="shared" si="9"/>
        <v>56.0248375</v>
      </c>
      <c r="Q20" s="40">
        <f t="shared" si="9"/>
        <v>80.72856313</v>
      </c>
      <c r="R20" s="40">
        <f t="shared" si="9"/>
        <v>108.5878476</v>
      </c>
      <c r="S20" s="41">
        <f t="shared" si="9"/>
        <v>140.3260247</v>
      </c>
      <c r="T20" s="1"/>
      <c r="U20" s="39">
        <f t="shared" ref="U20:Z20" si="10">U11-U14-U16-U17-U18-U19-U15</f>
        <v>657</v>
      </c>
      <c r="V20" s="40">
        <f t="shared" si="10"/>
        <v>511.55</v>
      </c>
      <c r="W20" s="40">
        <f t="shared" si="10"/>
        <v>572.3325</v>
      </c>
      <c r="X20" s="40">
        <f t="shared" si="10"/>
        <v>625.932375</v>
      </c>
      <c r="Y20" s="40">
        <f t="shared" si="10"/>
        <v>533.8722313</v>
      </c>
      <c r="Z20" s="41">
        <f t="shared" si="10"/>
        <v>585.6030659</v>
      </c>
      <c r="AA20" s="1"/>
      <c r="AB20" s="1"/>
      <c r="AC20" s="1"/>
      <c r="AD20" s="7"/>
    </row>
    <row r="21" ht="15.75" customHeight="1">
      <c r="A21" s="1"/>
      <c r="B21" s="1"/>
      <c r="C21" s="1"/>
      <c r="D21" s="1"/>
      <c r="E21" s="28" t="s">
        <v>12</v>
      </c>
      <c r="F21" s="42">
        <f t="shared" ref="F21:K21" si="11">F20/F29</f>
        <v>0.1052631579</v>
      </c>
      <c r="G21" s="43">
        <f t="shared" si="11"/>
        <v>0.7003759398</v>
      </c>
      <c r="H21" s="43">
        <f t="shared" si="11"/>
        <v>3.068590226</v>
      </c>
      <c r="I21" s="43">
        <f t="shared" si="11"/>
        <v>5.224367481</v>
      </c>
      <c r="J21" s="43">
        <f t="shared" si="11"/>
        <v>6.707270724</v>
      </c>
      <c r="K21" s="44">
        <f t="shared" si="11"/>
        <v>8.408850054</v>
      </c>
      <c r="L21" s="1"/>
      <c r="M21" s="45">
        <f t="shared" ref="M21:S21" si="12">M20/M29</f>
        <v>0.6810344828</v>
      </c>
      <c r="N21" s="46">
        <f t="shared" si="12"/>
        <v>-5.486410736</v>
      </c>
      <c r="O21" s="46">
        <f t="shared" si="12"/>
        <v>1.560721197</v>
      </c>
      <c r="P21" s="46">
        <f t="shared" si="12"/>
        <v>0.9192218853</v>
      </c>
      <c r="Q21" s="46">
        <f t="shared" si="12"/>
        <v>1.30497121</v>
      </c>
      <c r="R21" s="46">
        <f t="shared" si="12"/>
        <v>1.729373861</v>
      </c>
      <c r="S21" s="47">
        <f t="shared" si="12"/>
        <v>2.20181003</v>
      </c>
      <c r="T21" s="1"/>
      <c r="U21" s="45">
        <f t="shared" ref="U21:Z21" si="13">U20/U29</f>
        <v>11.36678201</v>
      </c>
      <c r="V21" s="46">
        <f t="shared" si="13"/>
        <v>8.762718832</v>
      </c>
      <c r="W21" s="46">
        <f t="shared" si="13"/>
        <v>9.706838905</v>
      </c>
      <c r="X21" s="46">
        <f t="shared" si="13"/>
        <v>10.51079233</v>
      </c>
      <c r="Y21" s="46">
        <f t="shared" si="13"/>
        <v>8.876137036</v>
      </c>
      <c r="Z21" s="47">
        <f t="shared" si="13"/>
        <v>9.63981356</v>
      </c>
      <c r="AA21" s="1"/>
      <c r="AB21" s="1"/>
      <c r="AC21" s="1"/>
      <c r="AD21" s="7"/>
    </row>
    <row r="22" ht="15.75" customHeight="1">
      <c r="A22" s="48"/>
      <c r="B22" s="48"/>
      <c r="C22" s="48"/>
      <c r="D22" s="48"/>
      <c r="E22" s="49" t="s">
        <v>13</v>
      </c>
      <c r="F22" s="50">
        <f t="shared" ref="F22:K22" si="14">F20/F11</f>
        <v>0.01157024793</v>
      </c>
      <c r="G22" s="51">
        <f t="shared" si="14"/>
        <v>0.06653571429</v>
      </c>
      <c r="H22" s="51">
        <f t="shared" si="14"/>
        <v>0.2230177596</v>
      </c>
      <c r="I22" s="51">
        <f t="shared" si="14"/>
        <v>0.3101968192</v>
      </c>
      <c r="J22" s="51">
        <f t="shared" si="14"/>
        <v>0.3457624055</v>
      </c>
      <c r="K22" s="52">
        <f t="shared" si="14"/>
        <v>0.3765579317</v>
      </c>
      <c r="L22" s="48"/>
      <c r="M22" s="50">
        <f t="shared" ref="M22:S22" si="15">M20/M11</f>
        <v>0.2032938755</v>
      </c>
      <c r="N22" s="51">
        <f t="shared" si="15"/>
        <v>-2.833201754</v>
      </c>
      <c r="O22" s="51">
        <f t="shared" si="15"/>
        <v>0.5679833333</v>
      </c>
      <c r="P22" s="51">
        <f t="shared" si="15"/>
        <v>0.2630274061</v>
      </c>
      <c r="Q22" s="51">
        <f t="shared" si="15"/>
        <v>0.3229142525</v>
      </c>
      <c r="R22" s="51">
        <f t="shared" si="15"/>
        <v>0.3718761904</v>
      </c>
      <c r="S22" s="52">
        <f t="shared" si="15"/>
        <v>0.4127236022</v>
      </c>
      <c r="T22" s="48"/>
      <c r="U22" s="50">
        <f t="shared" ref="U22:Z22" si="16">U20/U11</f>
        <v>0.7877697842</v>
      </c>
      <c r="V22" s="51">
        <f t="shared" si="16"/>
        <v>0.6730921053</v>
      </c>
      <c r="W22" s="51">
        <f t="shared" si="16"/>
        <v>0.6578534483</v>
      </c>
      <c r="X22" s="51">
        <f t="shared" si="16"/>
        <v>0.6452911082</v>
      </c>
      <c r="Y22" s="51">
        <f t="shared" si="16"/>
        <v>0.5821943634</v>
      </c>
      <c r="Z22" s="52">
        <f t="shared" si="16"/>
        <v>0.5763809704</v>
      </c>
      <c r="AA22" s="48"/>
      <c r="AB22" s="48"/>
      <c r="AC22" s="48"/>
      <c r="AD22" s="53"/>
      <c r="AE22" s="54"/>
      <c r="AF22" s="54"/>
      <c r="AG22" s="54"/>
      <c r="AH22" s="54"/>
      <c r="AI22" s="54"/>
      <c r="AJ22" s="54"/>
    </row>
    <row r="23" ht="15.75" customHeight="1">
      <c r="A23" s="48"/>
      <c r="B23" s="48"/>
      <c r="C23" s="48"/>
      <c r="D23" s="48"/>
      <c r="E23" s="49" t="s">
        <v>14</v>
      </c>
      <c r="F23" s="50">
        <f t="shared" ref="F23:K23" si="17">F20/F33</f>
        <v>0.001535087719</v>
      </c>
      <c r="G23" s="51">
        <f t="shared" si="17"/>
        <v>0.009343029087</v>
      </c>
      <c r="H23" s="51">
        <f t="shared" si="17"/>
        <v>0.0356127836</v>
      </c>
      <c r="I23" s="51">
        <f t="shared" si="17"/>
        <v>0.05271933801</v>
      </c>
      <c r="J23" s="51">
        <f t="shared" si="17"/>
        <v>0.05884347007</v>
      </c>
      <c r="K23" s="52">
        <f t="shared" si="17"/>
        <v>0.06416391608</v>
      </c>
      <c r="L23" s="48"/>
      <c r="M23" s="50">
        <f t="shared" ref="M23:S23" si="18">M20/M33</f>
        <v>0.04968553459</v>
      </c>
      <c r="N23" s="51">
        <f t="shared" si="18"/>
        <v>-0.4400340599</v>
      </c>
      <c r="O23" s="51">
        <f t="shared" si="18"/>
        <v>0.09927674788</v>
      </c>
      <c r="P23" s="51">
        <f t="shared" si="18"/>
        <v>0.0502915956</v>
      </c>
      <c r="Q23" s="51">
        <f t="shared" si="18"/>
        <v>0.06143726265</v>
      </c>
      <c r="R23" s="51">
        <f t="shared" si="18"/>
        <v>0.07001150715</v>
      </c>
      <c r="S23" s="52">
        <f t="shared" si="18"/>
        <v>0.07668088783</v>
      </c>
      <c r="T23" s="48"/>
      <c r="U23" s="50">
        <f t="shared" ref="U23:Z23" si="19">U20/U33</f>
        <v>0.1400852878</v>
      </c>
      <c r="V23" s="51">
        <f t="shared" si="19"/>
        <v>0.1058233347</v>
      </c>
      <c r="W23" s="51">
        <f t="shared" si="19"/>
        <v>0.1037398042</v>
      </c>
      <c r="X23" s="51">
        <f t="shared" si="19"/>
        <v>0.09749725467</v>
      </c>
      <c r="Y23" s="51">
        <f t="shared" si="19"/>
        <v>0.07486639058</v>
      </c>
      <c r="Z23" s="52">
        <f t="shared" si="19"/>
        <v>0.07431510989</v>
      </c>
      <c r="AA23" s="48"/>
      <c r="AB23" s="48"/>
      <c r="AC23" s="48"/>
      <c r="AD23" s="53"/>
      <c r="AE23" s="54"/>
      <c r="AF23" s="54"/>
      <c r="AG23" s="54"/>
      <c r="AH23" s="54"/>
      <c r="AI23" s="54"/>
      <c r="AJ23" s="54"/>
    </row>
    <row r="24" ht="15.75" customHeight="1">
      <c r="A24" s="55"/>
      <c r="B24" s="55"/>
      <c r="C24" s="55"/>
      <c r="D24" s="55"/>
      <c r="E24" s="56" t="s">
        <v>15</v>
      </c>
      <c r="F24" s="57" t="s">
        <v>3</v>
      </c>
      <c r="G24" s="58">
        <f t="shared" ref="G24:K24" si="20">(G21-F21)/F21</f>
        <v>5.653571429</v>
      </c>
      <c r="H24" s="58">
        <f t="shared" si="20"/>
        <v>3.381347289</v>
      </c>
      <c r="I24" s="58">
        <f t="shared" si="20"/>
        <v>0.702530184</v>
      </c>
      <c r="J24" s="58">
        <f t="shared" si="20"/>
        <v>0.283843594</v>
      </c>
      <c r="K24" s="59">
        <f t="shared" si="20"/>
        <v>0.2536917623</v>
      </c>
      <c r="L24" s="55"/>
      <c r="M24" s="57" t="s">
        <v>3</v>
      </c>
      <c r="N24" s="58">
        <f t="shared" ref="N24:S24" si="21">(N21-M21)/M21</f>
        <v>-9.05599551</v>
      </c>
      <c r="O24" s="58">
        <f t="shared" si="21"/>
        <v>-1.284470353</v>
      </c>
      <c r="P24" s="58">
        <f t="shared" si="21"/>
        <v>-0.4110274871</v>
      </c>
      <c r="Q24" s="58">
        <f t="shared" si="21"/>
        <v>0.4196476727</v>
      </c>
      <c r="R24" s="58">
        <f t="shared" si="21"/>
        <v>0.3252199338</v>
      </c>
      <c r="S24" s="59">
        <f t="shared" si="21"/>
        <v>0.2731833642</v>
      </c>
      <c r="T24" s="55"/>
      <c r="U24" s="57" t="s">
        <v>3</v>
      </c>
      <c r="V24" s="58">
        <f t="shared" ref="V24:Z24" si="22">(V21-U21)/U21</f>
        <v>-0.2290941423</v>
      </c>
      <c r="W24" s="58">
        <f t="shared" si="22"/>
        <v>0.1077428239</v>
      </c>
      <c r="X24" s="58">
        <f t="shared" si="22"/>
        <v>0.08282340205</v>
      </c>
      <c r="Y24" s="58">
        <f t="shared" si="22"/>
        <v>-0.1555216048</v>
      </c>
      <c r="Z24" s="59">
        <f t="shared" si="22"/>
        <v>0.08603703628</v>
      </c>
      <c r="AA24" s="1"/>
      <c r="AB24" s="1"/>
      <c r="AC24" s="1"/>
      <c r="AD24" s="60"/>
      <c r="AE24" s="61"/>
      <c r="AF24" s="61"/>
      <c r="AG24" s="61"/>
      <c r="AH24" s="61"/>
      <c r="AI24" s="61"/>
      <c r="AJ24" s="61"/>
    </row>
    <row r="25" ht="15.75" customHeight="1">
      <c r="A25" s="1"/>
      <c r="B25" s="1"/>
      <c r="C25" s="1"/>
      <c r="D25" s="1"/>
      <c r="E25" s="38" t="s">
        <v>16</v>
      </c>
      <c r="F25" s="39">
        <f t="shared" ref="F25:K25" si="23">F20+F15</f>
        <v>55.4</v>
      </c>
      <c r="G25" s="40">
        <f t="shared" si="23"/>
        <v>64.315</v>
      </c>
      <c r="H25" s="40">
        <f t="shared" si="23"/>
        <v>95.81225</v>
      </c>
      <c r="I25" s="40">
        <f t="shared" si="23"/>
        <v>124.4840875</v>
      </c>
      <c r="J25" s="40">
        <f t="shared" si="23"/>
        <v>144.2067006</v>
      </c>
      <c r="K25" s="41">
        <f t="shared" si="23"/>
        <v>166.8377057</v>
      </c>
      <c r="L25" s="1"/>
      <c r="M25" s="39">
        <f t="shared" ref="M25:S25" si="24">M20+M15</f>
        <v>140.4</v>
      </c>
      <c r="N25" s="40">
        <f t="shared" si="24"/>
        <v>52.015</v>
      </c>
      <c r="O25" s="40">
        <f t="shared" si="24"/>
        <v>93.71725</v>
      </c>
      <c r="P25" s="40">
        <f t="shared" si="24"/>
        <v>131.0248375</v>
      </c>
      <c r="Q25" s="40">
        <f t="shared" si="24"/>
        <v>155.7285631</v>
      </c>
      <c r="R25" s="40">
        <f t="shared" si="24"/>
        <v>183.5878476</v>
      </c>
      <c r="S25" s="41">
        <f t="shared" si="24"/>
        <v>215.3260247</v>
      </c>
      <c r="T25" s="1"/>
      <c r="U25" s="39">
        <f t="shared" ref="U25:Z25" si="25">U20+U15</f>
        <v>682</v>
      </c>
      <c r="V25" s="40">
        <f t="shared" si="25"/>
        <v>536.55</v>
      </c>
      <c r="W25" s="40">
        <f t="shared" si="25"/>
        <v>597.3325</v>
      </c>
      <c r="X25" s="40">
        <f t="shared" si="25"/>
        <v>650.932375</v>
      </c>
      <c r="Y25" s="40">
        <f t="shared" si="25"/>
        <v>558.8722313</v>
      </c>
      <c r="Z25" s="41">
        <f t="shared" si="25"/>
        <v>610.6030659</v>
      </c>
      <c r="AA25" s="1"/>
      <c r="AB25" s="1"/>
      <c r="AC25" s="1"/>
      <c r="AD25" s="7"/>
    </row>
    <row r="26" ht="15.75" customHeight="1">
      <c r="A26" s="1"/>
      <c r="B26" s="1"/>
      <c r="C26" s="1"/>
      <c r="D26" s="1"/>
      <c r="E26" s="28" t="s">
        <v>17</v>
      </c>
      <c r="F26" s="42">
        <f t="shared" ref="F26:K26" si="26">F25/F29</f>
        <v>4.165413534</v>
      </c>
      <c r="G26" s="43">
        <f t="shared" si="26"/>
        <v>4.835714286</v>
      </c>
      <c r="H26" s="43">
        <f t="shared" si="26"/>
        <v>7.203928571</v>
      </c>
      <c r="I26" s="43">
        <f t="shared" si="26"/>
        <v>9.359705827</v>
      </c>
      <c r="J26" s="43">
        <f t="shared" si="26"/>
        <v>10.84260907</v>
      </c>
      <c r="K26" s="44">
        <f t="shared" si="26"/>
        <v>12.5441884</v>
      </c>
      <c r="L26" s="1"/>
      <c r="M26" s="45">
        <f t="shared" ref="M26:S26" si="27">M25/M29</f>
        <v>2.420689655</v>
      </c>
      <c r="N26" s="46">
        <f t="shared" si="27"/>
        <v>0.88355699</v>
      </c>
      <c r="O26" s="46">
        <f t="shared" si="27"/>
        <v>1.560721197</v>
      </c>
      <c r="P26" s="46">
        <f t="shared" si="27"/>
        <v>2.14977684</v>
      </c>
      <c r="Q26" s="46">
        <f t="shared" si="27"/>
        <v>2.517340624</v>
      </c>
      <c r="R26" s="46">
        <f t="shared" si="27"/>
        <v>2.923826485</v>
      </c>
      <c r="S26" s="47">
        <f t="shared" si="27"/>
        <v>3.378610645</v>
      </c>
      <c r="T26" s="1"/>
      <c r="U26" s="45">
        <f t="shared" ref="U26:Z26" si="28">U25/U29</f>
        <v>11.79930796</v>
      </c>
      <c r="V26" s="46">
        <f t="shared" si="28"/>
        <v>9.190962349</v>
      </c>
      <c r="W26" s="46">
        <f t="shared" si="28"/>
        <v>10.13084239</v>
      </c>
      <c r="X26" s="46">
        <f t="shared" si="28"/>
        <v>10.93059775</v>
      </c>
      <c r="Y26" s="46">
        <f t="shared" si="28"/>
        <v>9.291785974</v>
      </c>
      <c r="Z26" s="47">
        <f t="shared" si="28"/>
        <v>10.05134716</v>
      </c>
      <c r="AA26" s="1"/>
      <c r="AB26" s="1"/>
      <c r="AC26" s="1"/>
      <c r="AD26" s="7"/>
    </row>
    <row r="27" ht="15.75" customHeight="1">
      <c r="A27" s="1"/>
      <c r="B27" s="1"/>
      <c r="C27" s="1"/>
      <c r="D27" s="1"/>
      <c r="E27" s="62" t="s">
        <v>18</v>
      </c>
      <c r="F27" s="63" t="s">
        <v>3</v>
      </c>
      <c r="G27" s="64">
        <f t="shared" ref="G27:K27" si="29">(G26-F26)/F26</f>
        <v>0.1609205776</v>
      </c>
      <c r="H27" s="64">
        <f t="shared" si="29"/>
        <v>0.4897341211</v>
      </c>
      <c r="I27" s="64">
        <f t="shared" si="29"/>
        <v>0.2992502264</v>
      </c>
      <c r="J27" s="64">
        <f t="shared" si="29"/>
        <v>0.158434813</v>
      </c>
      <c r="K27" s="65">
        <f t="shared" si="29"/>
        <v>0.1569344905</v>
      </c>
      <c r="L27" s="1"/>
      <c r="M27" s="66" t="s">
        <v>3</v>
      </c>
      <c r="N27" s="67">
        <f t="shared" ref="N27:S27" si="30">(N26-M26)/M26</f>
        <v>-0.6349978247</v>
      </c>
      <c r="O27" s="67">
        <f t="shared" si="30"/>
        <v>0.7664069377</v>
      </c>
      <c r="P27" s="67">
        <f t="shared" si="30"/>
        <v>0.3774252857</v>
      </c>
      <c r="Q27" s="67">
        <f t="shared" si="30"/>
        <v>0.170977646</v>
      </c>
      <c r="R27" s="67">
        <f t="shared" si="30"/>
        <v>0.1614743183</v>
      </c>
      <c r="S27" s="68">
        <f t="shared" si="30"/>
        <v>0.1555441687</v>
      </c>
      <c r="T27" s="1"/>
      <c r="U27" s="66" t="s">
        <v>3</v>
      </c>
      <c r="V27" s="67">
        <f t="shared" ref="V27:Z27" si="31">(V26-U26)/U26</f>
        <v>-0.2210592027</v>
      </c>
      <c r="W27" s="67">
        <f t="shared" si="31"/>
        <v>0.1022613304</v>
      </c>
      <c r="X27" s="67">
        <f t="shared" si="31"/>
        <v>0.07894263245</v>
      </c>
      <c r="Y27" s="67">
        <f t="shared" si="31"/>
        <v>-0.1499288343</v>
      </c>
      <c r="Z27" s="68">
        <f t="shared" si="31"/>
        <v>0.08174544596</v>
      </c>
      <c r="AA27" s="1"/>
      <c r="AB27" s="1"/>
      <c r="AC27" s="1"/>
      <c r="AD27" s="7"/>
    </row>
    <row r="28" ht="15.0" customHeight="1">
      <c r="A28" s="1"/>
      <c r="B28" s="1"/>
      <c r="C28" s="1"/>
      <c r="D28" s="1"/>
      <c r="E28" s="69"/>
      <c r="F28" s="70"/>
      <c r="G28" s="1"/>
      <c r="H28" s="1"/>
      <c r="I28" s="1"/>
      <c r="J28" s="1"/>
      <c r="K28" s="71"/>
      <c r="L28" s="1"/>
      <c r="M28" s="70"/>
      <c r="N28" s="1"/>
      <c r="O28" s="1"/>
      <c r="P28" s="1"/>
      <c r="Q28" s="1"/>
      <c r="R28" s="1"/>
      <c r="S28" s="71"/>
      <c r="T28" s="1"/>
      <c r="U28" s="70"/>
      <c r="V28" s="1"/>
      <c r="W28" s="1"/>
      <c r="X28" s="1"/>
      <c r="Y28" s="1"/>
      <c r="Z28" s="71"/>
      <c r="AA28" s="1"/>
      <c r="AB28" s="1"/>
      <c r="AC28" s="1"/>
      <c r="AD28" s="7"/>
    </row>
    <row r="29" ht="15.75" customHeight="1">
      <c r="A29" s="1"/>
      <c r="B29" s="1"/>
      <c r="C29" s="1"/>
      <c r="D29" s="1"/>
      <c r="E29" s="72" t="s">
        <v>19</v>
      </c>
      <c r="F29" s="73">
        <v>13.3</v>
      </c>
      <c r="G29" s="74">
        <f t="shared" ref="G29:K29" si="32">F29</f>
        <v>13.3</v>
      </c>
      <c r="H29" s="74">
        <f t="shared" si="32"/>
        <v>13.3</v>
      </c>
      <c r="I29" s="74">
        <f t="shared" si="32"/>
        <v>13.3</v>
      </c>
      <c r="J29" s="74">
        <f t="shared" si="32"/>
        <v>13.3</v>
      </c>
      <c r="K29" s="75">
        <f t="shared" si="32"/>
        <v>13.3</v>
      </c>
      <c r="L29" s="76"/>
      <c r="M29" s="73">
        <v>58.0</v>
      </c>
      <c r="N29" s="74">
        <f>M29+(M29*1.5%)</f>
        <v>58.87</v>
      </c>
      <c r="O29" s="74">
        <f>N29+(N29*2%)</f>
        <v>60.0474</v>
      </c>
      <c r="P29" s="74">
        <f t="shared" ref="P29:S29" si="33">O29+(O29*1.5%)</f>
        <v>60.948111</v>
      </c>
      <c r="Q29" s="74">
        <f t="shared" si="33"/>
        <v>61.86233267</v>
      </c>
      <c r="R29" s="74">
        <f t="shared" si="33"/>
        <v>62.79026765</v>
      </c>
      <c r="S29" s="75">
        <f t="shared" si="33"/>
        <v>63.73212167</v>
      </c>
      <c r="T29" s="1"/>
      <c r="U29" s="73">
        <v>57.8</v>
      </c>
      <c r="V29" s="74">
        <f t="shared" ref="V29:Z29" si="34">U29+(U29*1%)</f>
        <v>58.378</v>
      </c>
      <c r="W29" s="74">
        <f t="shared" si="34"/>
        <v>58.96178</v>
      </c>
      <c r="X29" s="74">
        <f t="shared" si="34"/>
        <v>59.5513978</v>
      </c>
      <c r="Y29" s="74">
        <f t="shared" si="34"/>
        <v>60.14691178</v>
      </c>
      <c r="Z29" s="75">
        <f t="shared" si="34"/>
        <v>60.7483809</v>
      </c>
      <c r="AA29" s="1"/>
      <c r="AB29" s="1"/>
      <c r="AC29" s="1"/>
      <c r="AD29" s="7"/>
    </row>
    <row r="30" ht="15.0" customHeight="1">
      <c r="A30" s="1"/>
      <c r="B30" s="1"/>
      <c r="C30" s="1"/>
      <c r="D30" s="1"/>
      <c r="E30" s="77" t="s">
        <v>20</v>
      </c>
      <c r="F30" s="78"/>
      <c r="G30" s="79">
        <f t="shared" ref="G30:K30" si="35">(G29-F29)/F29</f>
        <v>0</v>
      </c>
      <c r="H30" s="79">
        <f t="shared" si="35"/>
        <v>0</v>
      </c>
      <c r="I30" s="79">
        <f t="shared" si="35"/>
        <v>0</v>
      </c>
      <c r="J30" s="79">
        <f t="shared" si="35"/>
        <v>0</v>
      </c>
      <c r="K30" s="80">
        <f t="shared" si="35"/>
        <v>0</v>
      </c>
      <c r="L30" s="71"/>
      <c r="M30" s="70"/>
      <c r="N30" s="79">
        <f t="shared" ref="N30:S30" si="36">(N29-M29)/M29</f>
        <v>0.015</v>
      </c>
      <c r="O30" s="79">
        <f t="shared" si="36"/>
        <v>0.02</v>
      </c>
      <c r="P30" s="79">
        <f t="shared" si="36"/>
        <v>0.015</v>
      </c>
      <c r="Q30" s="79">
        <f t="shared" si="36"/>
        <v>0.015</v>
      </c>
      <c r="R30" s="79">
        <f t="shared" si="36"/>
        <v>0.015</v>
      </c>
      <c r="S30" s="80">
        <f t="shared" si="36"/>
        <v>0.015</v>
      </c>
      <c r="T30" s="1"/>
      <c r="U30" s="70"/>
      <c r="V30" s="1"/>
      <c r="W30" s="1"/>
      <c r="X30" s="1"/>
      <c r="Y30" s="1"/>
      <c r="Z30" s="71"/>
      <c r="AA30" s="1"/>
      <c r="AB30" s="1"/>
      <c r="AC30" s="1"/>
      <c r="AD30" s="7"/>
    </row>
    <row r="31" ht="15.0" customHeight="1">
      <c r="A31" s="1"/>
      <c r="B31" s="1"/>
      <c r="C31" s="1"/>
      <c r="D31" s="1"/>
      <c r="E31" s="72" t="s">
        <v>21</v>
      </c>
      <c r="F31" s="81" t="s">
        <v>3</v>
      </c>
      <c r="G31" s="82">
        <v>0.15</v>
      </c>
      <c r="H31" s="82">
        <v>0.15</v>
      </c>
      <c r="I31" s="82">
        <v>0.15</v>
      </c>
      <c r="J31" s="82">
        <v>0.15</v>
      </c>
      <c r="K31" s="83">
        <f>J31</f>
        <v>0.15</v>
      </c>
      <c r="L31" s="84"/>
      <c r="M31" s="81" t="s">
        <v>3</v>
      </c>
      <c r="N31" s="82">
        <v>0.15</v>
      </c>
      <c r="O31" s="82">
        <v>0.15</v>
      </c>
      <c r="P31" s="82">
        <v>0.15</v>
      </c>
      <c r="Q31" s="82">
        <v>0.15</v>
      </c>
      <c r="R31" s="82">
        <v>0.15</v>
      </c>
      <c r="S31" s="83">
        <v>0.15</v>
      </c>
      <c r="T31" s="1"/>
      <c r="U31" s="81" t="s">
        <v>3</v>
      </c>
      <c r="V31" s="82">
        <v>0.1</v>
      </c>
      <c r="W31" s="82">
        <v>0.07</v>
      </c>
      <c r="X31" s="82">
        <v>0.07</v>
      </c>
      <c r="Y31" s="82">
        <v>0.07</v>
      </c>
      <c r="Z31" s="83">
        <v>0.07</v>
      </c>
      <c r="AA31" s="1"/>
      <c r="AB31" s="1"/>
      <c r="AC31" s="1"/>
      <c r="AD31" s="7"/>
    </row>
    <row r="32" ht="15.0" customHeight="1">
      <c r="A32" s="1"/>
      <c r="B32" s="1"/>
      <c r="C32" s="1"/>
      <c r="D32" s="1"/>
      <c r="E32" s="69"/>
      <c r="F32" s="70"/>
      <c r="G32" s="1"/>
      <c r="H32" s="1"/>
      <c r="I32" s="1"/>
      <c r="J32" s="1"/>
      <c r="K32" s="71"/>
      <c r="L32" s="1"/>
      <c r="M32" s="70"/>
      <c r="N32" s="1"/>
      <c r="O32" s="1"/>
      <c r="P32" s="1"/>
      <c r="Q32" s="1"/>
      <c r="R32" s="1"/>
      <c r="S32" s="71"/>
      <c r="T32" s="1"/>
      <c r="U32" s="70"/>
      <c r="V32" s="1"/>
      <c r="W32" s="1"/>
      <c r="X32" s="1"/>
      <c r="Y32" s="1"/>
      <c r="Z32" s="71"/>
      <c r="AA32" s="1"/>
      <c r="AB32" s="1"/>
      <c r="AC32" s="1"/>
      <c r="AD32" s="7"/>
    </row>
    <row r="33" ht="15.0" customHeight="1">
      <c r="A33" s="55"/>
      <c r="B33" s="55"/>
      <c r="C33" s="55"/>
      <c r="D33" s="55"/>
      <c r="E33" s="56" t="s">
        <v>22</v>
      </c>
      <c r="F33" s="85">
        <v>912.0</v>
      </c>
      <c r="G33" s="86">
        <v>997.0</v>
      </c>
      <c r="H33" s="86">
        <v>1146.0</v>
      </c>
      <c r="I33" s="86">
        <v>1318.0</v>
      </c>
      <c r="J33" s="86">
        <v>1516.0</v>
      </c>
      <c r="K33" s="87">
        <v>1743.0</v>
      </c>
      <c r="L33" s="55"/>
      <c r="M33" s="88">
        <v>795.0</v>
      </c>
      <c r="N33" s="89">
        <v>734.0</v>
      </c>
      <c r="O33" s="89">
        <v>944.0</v>
      </c>
      <c r="P33" s="89">
        <v>1114.0</v>
      </c>
      <c r="Q33" s="89">
        <v>1314.0</v>
      </c>
      <c r="R33" s="89">
        <v>1551.0</v>
      </c>
      <c r="S33" s="90">
        <v>1830.0</v>
      </c>
      <c r="T33" s="55"/>
      <c r="U33" s="91">
        <v>4690.0</v>
      </c>
      <c r="V33" s="92">
        <v>4834.0</v>
      </c>
      <c r="W33" s="92">
        <v>5517.0</v>
      </c>
      <c r="X33" s="92">
        <v>6420.0</v>
      </c>
      <c r="Y33" s="92">
        <v>7131.0</v>
      </c>
      <c r="Z33" s="93">
        <v>7880.0</v>
      </c>
      <c r="AA33" s="55"/>
      <c r="AB33" s="55"/>
      <c r="AC33" s="55"/>
      <c r="AD33" s="60"/>
      <c r="AE33" s="61"/>
      <c r="AF33" s="61"/>
      <c r="AG33" s="61"/>
      <c r="AH33" s="61"/>
      <c r="AI33" s="61"/>
      <c r="AJ33" s="61"/>
    </row>
    <row r="34" ht="15.0" customHeight="1">
      <c r="A34" s="21"/>
      <c r="B34" s="21"/>
      <c r="C34" s="21"/>
      <c r="D34" s="21"/>
      <c r="E34" s="94" t="s">
        <v>23</v>
      </c>
      <c r="F34" s="81"/>
      <c r="G34" s="82">
        <f t="shared" ref="G34:K34" si="37">(G33-F33)/F33</f>
        <v>0.09320175439</v>
      </c>
      <c r="H34" s="82">
        <f t="shared" si="37"/>
        <v>0.149448345</v>
      </c>
      <c r="I34" s="82">
        <f t="shared" si="37"/>
        <v>0.15008726</v>
      </c>
      <c r="J34" s="82">
        <f t="shared" si="37"/>
        <v>0.1502276176</v>
      </c>
      <c r="K34" s="83">
        <f t="shared" si="37"/>
        <v>0.1497361478</v>
      </c>
      <c r="L34" s="21"/>
      <c r="M34" s="81"/>
      <c r="N34" s="82">
        <f t="shared" ref="N34:S34" si="38">(N33-M33)/M33</f>
        <v>-0.07672955975</v>
      </c>
      <c r="O34" s="82">
        <f t="shared" si="38"/>
        <v>0.2861035422</v>
      </c>
      <c r="P34" s="82">
        <f t="shared" si="38"/>
        <v>0.1800847458</v>
      </c>
      <c r="Q34" s="82">
        <f t="shared" si="38"/>
        <v>0.1795332136</v>
      </c>
      <c r="R34" s="82">
        <f t="shared" si="38"/>
        <v>0.1803652968</v>
      </c>
      <c r="S34" s="83">
        <f t="shared" si="38"/>
        <v>0.1798839458</v>
      </c>
      <c r="T34" s="21"/>
      <c r="U34" s="81"/>
      <c r="V34" s="82">
        <f t="shared" ref="V34:Z34" si="39">(V33-U33)/U33</f>
        <v>0.03070362473</v>
      </c>
      <c r="W34" s="82">
        <f t="shared" si="39"/>
        <v>0.1412908564</v>
      </c>
      <c r="X34" s="82">
        <f t="shared" si="39"/>
        <v>0.1636759108</v>
      </c>
      <c r="Y34" s="82">
        <f t="shared" si="39"/>
        <v>0.1107476636</v>
      </c>
      <c r="Z34" s="83">
        <f t="shared" si="39"/>
        <v>0.105034357</v>
      </c>
      <c r="AA34" s="1"/>
      <c r="AB34" s="1"/>
      <c r="AC34" s="1"/>
      <c r="AD34" s="26"/>
      <c r="AE34" s="27"/>
      <c r="AF34" s="27"/>
      <c r="AG34" s="27"/>
      <c r="AH34" s="27"/>
      <c r="AI34" s="27"/>
      <c r="AJ34" s="27"/>
    </row>
    <row r="35" ht="15.0" customHeight="1">
      <c r="A35" s="48"/>
      <c r="B35" s="48"/>
      <c r="C35" s="48"/>
      <c r="D35" s="48"/>
      <c r="E35" s="95" t="s">
        <v>24</v>
      </c>
      <c r="F35" s="96">
        <f t="shared" ref="F35:K35" si="40">(F14+F15)/F33</f>
        <v>0.06677631579</v>
      </c>
      <c r="G35" s="97">
        <f t="shared" si="40"/>
        <v>0.06312437312</v>
      </c>
      <c r="H35" s="97">
        <f t="shared" si="40"/>
        <v>0.05595571553</v>
      </c>
      <c r="I35" s="97">
        <f t="shared" si="40"/>
        <v>0.04969198596</v>
      </c>
      <c r="J35" s="97">
        <f t="shared" si="40"/>
        <v>0.04424019995</v>
      </c>
      <c r="K35" s="98">
        <f t="shared" si="40"/>
        <v>0.03951713402</v>
      </c>
      <c r="L35" s="48"/>
      <c r="M35" s="96">
        <f t="shared" ref="M35:S35" si="41">(M14+M15)/M33</f>
        <v>0.1441509434</v>
      </c>
      <c r="N35" s="97">
        <f t="shared" si="41"/>
        <v>0.5323637602</v>
      </c>
      <c r="O35" s="97">
        <f t="shared" si="41"/>
        <v>0.01919306144</v>
      </c>
      <c r="P35" s="97">
        <f t="shared" si="41"/>
        <v>0.08602871409</v>
      </c>
      <c r="Q35" s="97">
        <f t="shared" si="41"/>
        <v>0.07531307886</v>
      </c>
      <c r="R35" s="97">
        <f t="shared" si="41"/>
        <v>0.0661222395</v>
      </c>
      <c r="S35" s="97">
        <f t="shared" si="41"/>
        <v>0.05829996311</v>
      </c>
      <c r="T35" s="48"/>
      <c r="U35" s="96">
        <f t="shared" ref="U35:Z35" si="42">(U14+U15)/U33</f>
        <v>0.01151385928</v>
      </c>
      <c r="V35" s="97">
        <f t="shared" si="42"/>
        <v>0.02213487795</v>
      </c>
      <c r="W35" s="97">
        <f t="shared" si="42"/>
        <v>0.02446982055</v>
      </c>
      <c r="X35" s="97">
        <f t="shared" si="42"/>
        <v>0.02445482866</v>
      </c>
      <c r="Y35" s="97">
        <f t="shared" si="42"/>
        <v>0.02355910812</v>
      </c>
      <c r="Z35" s="98">
        <f t="shared" si="42"/>
        <v>0.02322335025</v>
      </c>
      <c r="AA35" s="48"/>
      <c r="AB35" s="48"/>
      <c r="AC35" s="48"/>
      <c r="AD35" s="53"/>
      <c r="AE35" s="54"/>
      <c r="AF35" s="54"/>
      <c r="AG35" s="54"/>
      <c r="AH35" s="54"/>
      <c r="AI35" s="54"/>
      <c r="AJ35" s="54"/>
    </row>
    <row r="36" ht="15.0" customHeight="1">
      <c r="A36" s="1"/>
      <c r="B36" s="1"/>
      <c r="C36" s="1"/>
      <c r="D36" s="1"/>
      <c r="E36" s="72" t="s">
        <v>25</v>
      </c>
      <c r="F36" s="96">
        <f t="shared" ref="F36:K36" si="43">(F14+F16)/F33</f>
        <v>0.03497807018</v>
      </c>
      <c r="G36" s="97">
        <f t="shared" si="43"/>
        <v>0.03679538616</v>
      </c>
      <c r="H36" s="97">
        <f t="shared" si="43"/>
        <v>0.03681304538</v>
      </c>
      <c r="I36" s="97">
        <f t="shared" si="43"/>
        <v>0.03681025228</v>
      </c>
      <c r="J36" s="97">
        <f t="shared" si="43"/>
        <v>0.03680296793</v>
      </c>
      <c r="K36" s="98">
        <f t="shared" si="43"/>
        <v>0.03681141382</v>
      </c>
      <c r="L36" s="1"/>
      <c r="M36" s="96">
        <f t="shared" ref="M36:S36" si="44">(M14+M16)/M33</f>
        <v>0.03421383648</v>
      </c>
      <c r="N36" s="97">
        <f t="shared" si="44"/>
        <v>0.04261580381</v>
      </c>
      <c r="O36" s="97">
        <f t="shared" si="44"/>
        <v>0.0381059322</v>
      </c>
      <c r="P36" s="97">
        <f t="shared" si="44"/>
        <v>0.03713447038</v>
      </c>
      <c r="Q36" s="97">
        <f t="shared" si="44"/>
        <v>0.03620469559</v>
      </c>
      <c r="R36" s="97">
        <f t="shared" si="44"/>
        <v>0.03527331754</v>
      </c>
      <c r="S36" s="98">
        <f t="shared" si="44"/>
        <v>0.03437991958</v>
      </c>
      <c r="T36" s="1"/>
      <c r="U36" s="96">
        <f t="shared" ref="U36:Z36" si="45">(U14+U16)/U33</f>
        <v>0.00618336887</v>
      </c>
      <c r="V36" s="97">
        <f t="shared" si="45"/>
        <v>0.01696317749</v>
      </c>
      <c r="W36" s="97">
        <f t="shared" si="45"/>
        <v>0.0199383723</v>
      </c>
      <c r="X36" s="97">
        <f t="shared" si="45"/>
        <v>0.02056074766</v>
      </c>
      <c r="Y36" s="97">
        <f t="shared" si="45"/>
        <v>0.02005328846</v>
      </c>
      <c r="Z36" s="98">
        <f t="shared" si="45"/>
        <v>0.02005076142</v>
      </c>
      <c r="AA36" s="1"/>
      <c r="AB36" s="1"/>
      <c r="AC36" s="1"/>
      <c r="AD36" s="7"/>
    </row>
    <row r="37" ht="15.0" customHeight="1">
      <c r="A37" s="1"/>
      <c r="B37" s="1"/>
      <c r="C37" s="1"/>
      <c r="D37" s="1"/>
      <c r="E37" s="69"/>
      <c r="F37" s="70"/>
      <c r="G37" s="1"/>
      <c r="H37" s="1"/>
      <c r="I37" s="1"/>
      <c r="J37" s="1"/>
      <c r="K37" s="71"/>
      <c r="L37" s="1"/>
      <c r="M37" s="70"/>
      <c r="N37" s="1"/>
      <c r="O37" s="1"/>
      <c r="P37" s="1"/>
      <c r="Q37" s="1"/>
      <c r="R37" s="1"/>
      <c r="S37" s="71"/>
      <c r="T37" s="1"/>
      <c r="U37" s="70"/>
      <c r="V37" s="1"/>
      <c r="W37" s="1"/>
      <c r="X37" s="1"/>
      <c r="Y37" s="1"/>
      <c r="Z37" s="71"/>
      <c r="AA37" s="1"/>
      <c r="AB37" s="1"/>
      <c r="AC37" s="1"/>
      <c r="AD37" s="7"/>
    </row>
    <row r="38" ht="15.75" customHeight="1">
      <c r="A38" s="1"/>
      <c r="B38" s="1"/>
      <c r="C38" s="1"/>
      <c r="D38" s="1"/>
      <c r="E38" s="72" t="s">
        <v>26</v>
      </c>
      <c r="F38" s="99">
        <v>165.0</v>
      </c>
      <c r="G38" s="100">
        <v>85.0</v>
      </c>
      <c r="H38" s="100">
        <v>15.0</v>
      </c>
      <c r="I38" s="100">
        <v>-63.0</v>
      </c>
      <c r="J38" s="100">
        <v>-100.0</v>
      </c>
      <c r="K38" s="101">
        <v>-130.0</v>
      </c>
      <c r="L38" s="1"/>
      <c r="M38" s="73">
        <v>-165.0</v>
      </c>
      <c r="N38" s="74">
        <v>-224.0</v>
      </c>
      <c r="O38" s="74">
        <v>-321.0</v>
      </c>
      <c r="P38" s="74">
        <v>-443.0</v>
      </c>
      <c r="Q38" s="74">
        <v>-406.0</v>
      </c>
      <c r="R38" s="74">
        <v>-566.0</v>
      </c>
      <c r="S38" s="75">
        <v>-650.0</v>
      </c>
      <c r="T38" s="1"/>
      <c r="U38" s="73">
        <v>-2000.0</v>
      </c>
      <c r="V38" s="74">
        <v>-2520.0</v>
      </c>
      <c r="W38" s="74">
        <v>-3150.0</v>
      </c>
      <c r="X38" s="74">
        <v>-3900.0</v>
      </c>
      <c r="Y38" s="74">
        <v>-4000.0</v>
      </c>
      <c r="Z38" s="75">
        <v>-4800.0</v>
      </c>
      <c r="AA38" s="1"/>
      <c r="AB38" s="1"/>
      <c r="AC38" s="1"/>
      <c r="AD38" s="7"/>
    </row>
    <row r="39" ht="15.0" customHeight="1">
      <c r="A39" s="1"/>
      <c r="B39" s="1"/>
      <c r="C39" s="1"/>
      <c r="D39" s="1"/>
      <c r="E39" s="102"/>
      <c r="F39" s="78"/>
      <c r="G39" s="103"/>
      <c r="H39" s="103"/>
      <c r="I39" s="103"/>
      <c r="J39" s="103"/>
      <c r="K39" s="76"/>
      <c r="L39" s="1"/>
      <c r="M39" s="78"/>
      <c r="N39" s="103"/>
      <c r="O39" s="103"/>
      <c r="P39" s="103"/>
      <c r="Q39" s="103"/>
      <c r="R39" s="76"/>
      <c r="S39" s="76"/>
      <c r="T39" s="1"/>
      <c r="U39" s="78"/>
      <c r="V39" s="103"/>
      <c r="W39" s="103"/>
      <c r="X39" s="103"/>
      <c r="Y39" s="103"/>
      <c r="Z39" s="76"/>
      <c r="AA39" s="1"/>
      <c r="AB39" s="1"/>
      <c r="AC39" s="1"/>
      <c r="AD39" s="7"/>
    </row>
    <row r="40" ht="15.75" customHeight="1">
      <c r="A40" s="1"/>
      <c r="B40" s="1"/>
      <c r="C40" s="1"/>
      <c r="D40" s="1"/>
      <c r="E40" s="104" t="s">
        <v>27</v>
      </c>
      <c r="F40" s="105">
        <v>25.0</v>
      </c>
      <c r="G40" s="106"/>
      <c r="H40" s="107"/>
      <c r="I40" s="107"/>
      <c r="J40" s="107"/>
      <c r="K40" s="108"/>
      <c r="L40" s="1"/>
      <c r="M40" s="105">
        <v>30.0</v>
      </c>
      <c r="N40" s="106"/>
      <c r="O40" s="107"/>
      <c r="P40" s="107"/>
      <c r="Q40" s="107"/>
      <c r="R40" s="108"/>
      <c r="S40" s="108"/>
      <c r="T40" s="1"/>
      <c r="U40" s="105">
        <v>30.0</v>
      </c>
      <c r="V40" s="106"/>
      <c r="W40" s="107"/>
      <c r="X40" s="107"/>
      <c r="Y40" s="107"/>
      <c r="Z40" s="108"/>
      <c r="AA40" s="1"/>
      <c r="AB40" s="1"/>
      <c r="AC40" s="1"/>
      <c r="AD40" s="7"/>
    </row>
    <row r="41" ht="15.75" customHeight="1">
      <c r="A41" s="1"/>
      <c r="B41" s="1"/>
      <c r="C41" s="1"/>
      <c r="D41" s="1"/>
      <c r="E41" s="104" t="s">
        <v>28</v>
      </c>
      <c r="F41" s="109">
        <v>90.0</v>
      </c>
      <c r="G41" s="110"/>
      <c r="H41" s="107"/>
      <c r="I41" s="107"/>
      <c r="J41" s="107"/>
      <c r="K41" s="108"/>
      <c r="L41" s="1"/>
      <c r="M41" s="111">
        <v>30.0</v>
      </c>
      <c r="N41" s="110"/>
      <c r="O41" s="107"/>
      <c r="P41" s="107"/>
      <c r="Q41" s="107"/>
      <c r="R41" s="108"/>
      <c r="S41" s="112"/>
      <c r="T41" s="1"/>
      <c r="U41" s="113">
        <v>190.0</v>
      </c>
      <c r="V41" s="110"/>
      <c r="W41" s="107"/>
      <c r="X41" s="107"/>
      <c r="Y41" s="107"/>
      <c r="Z41" s="108"/>
      <c r="AA41" s="1"/>
      <c r="AB41" s="1"/>
      <c r="AC41" s="1"/>
      <c r="AD41" s="7"/>
    </row>
    <row r="42" ht="15.75" customHeight="1">
      <c r="A42" s="1"/>
      <c r="B42" s="1"/>
      <c r="C42" s="1"/>
      <c r="D42" s="1"/>
      <c r="E42" s="104" t="s">
        <v>29</v>
      </c>
      <c r="F42" s="114">
        <f t="shared" ref="F42:K42" si="46">IF(--F38&lt;0,(F20*$F$40-F38),IF(--F38&gt;0,F20*$F$40))/F29</f>
        <v>2.631578947</v>
      </c>
      <c r="G42" s="86">
        <f t="shared" si="46"/>
        <v>17.5093985</v>
      </c>
      <c r="H42" s="86">
        <f t="shared" si="46"/>
        <v>76.71475564</v>
      </c>
      <c r="I42" s="86">
        <f t="shared" si="46"/>
        <v>135.3460291</v>
      </c>
      <c r="J42" s="86">
        <f t="shared" si="46"/>
        <v>175.2005651</v>
      </c>
      <c r="K42" s="87">
        <f t="shared" si="46"/>
        <v>219.9956874</v>
      </c>
      <c r="L42" s="1"/>
      <c r="M42" s="91">
        <f t="shared" ref="M42:S42" si="47">IF(--M38&lt;0,(M20*$M$40-M38),IF(--M38&gt;0,M20*$M$40))/M29</f>
        <v>23.27586207</v>
      </c>
      <c r="N42" s="92">
        <f t="shared" si="47"/>
        <v>-160.787328</v>
      </c>
      <c r="O42" s="92">
        <f t="shared" si="47"/>
        <v>52.16741274</v>
      </c>
      <c r="P42" s="92">
        <f t="shared" si="47"/>
        <v>34.84513449</v>
      </c>
      <c r="Q42" s="92">
        <f t="shared" si="47"/>
        <v>45.71209607</v>
      </c>
      <c r="R42" s="92">
        <f t="shared" si="47"/>
        <v>60.89535163</v>
      </c>
      <c r="S42" s="93">
        <f t="shared" si="47"/>
        <v>76.25323957</v>
      </c>
      <c r="T42" s="115"/>
      <c r="U42" s="91">
        <f t="shared" ref="U42:Z42" si="48">IF(--U38&lt;0,(U20*$U$40-U38),IF(--U38&gt;0,U20*$F$40))/U29</f>
        <v>375.6055363</v>
      </c>
      <c r="V42" s="92">
        <f t="shared" si="48"/>
        <v>306.0485114</v>
      </c>
      <c r="W42" s="92">
        <f t="shared" si="48"/>
        <v>344.6296058</v>
      </c>
      <c r="X42" s="92">
        <f t="shared" si="48"/>
        <v>380.8134164</v>
      </c>
      <c r="Y42" s="92">
        <f t="shared" si="48"/>
        <v>332.7879412</v>
      </c>
      <c r="Z42" s="93">
        <f t="shared" si="48"/>
        <v>368.2088584</v>
      </c>
      <c r="AA42" s="1"/>
      <c r="AB42" s="1"/>
      <c r="AC42" s="1"/>
      <c r="AD42" s="7"/>
    </row>
    <row r="43" ht="15.75" customHeight="1">
      <c r="A43" s="1"/>
      <c r="B43" s="1"/>
      <c r="C43" s="1"/>
      <c r="D43" s="1"/>
      <c r="E43" s="104" t="s">
        <v>30</v>
      </c>
      <c r="F43" s="116">
        <f t="shared" ref="F43:K43" si="49">($F$41-F42)/F42</f>
        <v>33.2</v>
      </c>
      <c r="G43" s="117">
        <f t="shared" si="49"/>
        <v>4.140096618</v>
      </c>
      <c r="H43" s="117">
        <f t="shared" si="49"/>
        <v>0.1731771711</v>
      </c>
      <c r="I43" s="117">
        <f t="shared" si="49"/>
        <v>-0.3350377505</v>
      </c>
      <c r="J43" s="117">
        <f t="shared" si="49"/>
        <v>-0.4863030267</v>
      </c>
      <c r="K43" s="118">
        <f t="shared" si="49"/>
        <v>-0.5909010715</v>
      </c>
      <c r="L43" s="1"/>
      <c r="M43" s="116">
        <f t="shared" ref="M43:S43" si="50">($M$40-M42)/M42</f>
        <v>0.2888888889</v>
      </c>
      <c r="N43" s="117">
        <f t="shared" si="50"/>
        <v>-1.186581868</v>
      </c>
      <c r="O43" s="117">
        <f t="shared" si="50"/>
        <v>-0.4249283524</v>
      </c>
      <c r="P43" s="117">
        <f t="shared" si="50"/>
        <v>-0.1390476623</v>
      </c>
      <c r="Q43" s="117">
        <f t="shared" si="50"/>
        <v>-0.3437185651</v>
      </c>
      <c r="R43" s="117">
        <f t="shared" si="50"/>
        <v>-0.5073515597</v>
      </c>
      <c r="S43" s="118">
        <f t="shared" si="50"/>
        <v>-0.6065740922</v>
      </c>
      <c r="T43" s="1"/>
      <c r="U43" s="116">
        <f t="shared" ref="U43:Z43" si="51">($U$41-U42)/U42</f>
        <v>-0.4941501612</v>
      </c>
      <c r="V43" s="117">
        <f t="shared" si="51"/>
        <v>-0.3791833879</v>
      </c>
      <c r="W43" s="117">
        <f t="shared" si="51"/>
        <v>-0.4486834654</v>
      </c>
      <c r="X43" s="117">
        <f t="shared" si="51"/>
        <v>-0.5010679987</v>
      </c>
      <c r="Y43" s="117">
        <f t="shared" si="51"/>
        <v>-0.4290658509</v>
      </c>
      <c r="Z43" s="118">
        <f t="shared" si="51"/>
        <v>-0.4839885145</v>
      </c>
      <c r="AA43" s="1"/>
      <c r="AB43" s="1"/>
      <c r="AC43" s="1"/>
      <c r="AD43" s="7"/>
    </row>
    <row r="44" ht="15.75" customHeight="1">
      <c r="A44" s="1"/>
      <c r="B44" s="1"/>
      <c r="C44" s="1"/>
      <c r="D44" s="1"/>
      <c r="E44" s="104" t="s">
        <v>31</v>
      </c>
      <c r="F44" s="119">
        <f>(I42/$F$41)^(1/3)-1</f>
        <v>0.1456914439</v>
      </c>
      <c r="G44" s="110"/>
      <c r="H44" s="120"/>
      <c r="I44" s="120"/>
      <c r="J44" s="120"/>
      <c r="K44" s="112"/>
      <c r="L44" s="1"/>
      <c r="M44" s="119">
        <f>(Q42/$M$41)^(1/3)-1</f>
        <v>0.1507207921</v>
      </c>
      <c r="N44" s="110"/>
      <c r="O44" s="120"/>
      <c r="P44" s="120"/>
      <c r="Q44" s="120"/>
      <c r="R44" s="112"/>
      <c r="S44" s="112"/>
      <c r="T44" s="1"/>
      <c r="U44" s="119">
        <f>(X42/$U$41)^(1/3)-1</f>
        <v>0.2608193921</v>
      </c>
      <c r="V44" s="110"/>
      <c r="W44" s="120"/>
      <c r="X44" s="120"/>
      <c r="Y44" s="120"/>
      <c r="Z44" s="112"/>
      <c r="AA44" s="1"/>
      <c r="AB44" s="1"/>
      <c r="AC44" s="1"/>
      <c r="AD44" s="7"/>
    </row>
    <row r="45" ht="15.75" customHeight="1">
      <c r="A45" s="1"/>
      <c r="B45" s="1"/>
      <c r="C45" s="1"/>
      <c r="D45" s="1"/>
      <c r="E45" s="104" t="s">
        <v>32</v>
      </c>
      <c r="F45" s="119">
        <f>(K42/$F$41)^(1/5)-1</f>
        <v>0.1957333207</v>
      </c>
      <c r="G45" s="110"/>
      <c r="H45" s="120"/>
      <c r="I45" s="120"/>
      <c r="J45" s="120"/>
      <c r="K45" s="112"/>
      <c r="L45" s="1"/>
      <c r="M45" s="119">
        <f>(S42/M41)^(1/5)-1</f>
        <v>0.2051119941</v>
      </c>
      <c r="N45" s="110"/>
      <c r="O45" s="120"/>
      <c r="P45" s="120"/>
      <c r="Q45" s="120"/>
      <c r="R45" s="112"/>
      <c r="S45" s="112"/>
      <c r="T45" s="1"/>
      <c r="U45" s="119">
        <f>(Z42/$U$41)^(1/5)-1</f>
        <v>0.1414795262</v>
      </c>
      <c r="V45" s="110"/>
      <c r="W45" s="120"/>
      <c r="X45" s="120"/>
      <c r="Y45" s="120"/>
      <c r="Z45" s="112"/>
      <c r="AA45" s="1"/>
      <c r="AB45" s="1"/>
      <c r="AC45" s="1"/>
      <c r="AD45" s="7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7"/>
    </row>
    <row r="47" ht="15.75" customHeight="1">
      <c r="A47" s="7"/>
      <c r="B47" s="7"/>
      <c r="C47" s="7"/>
      <c r="D47" s="7"/>
      <c r="E47" s="121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1"/>
      <c r="AB47" s="1"/>
      <c r="AC47" s="1"/>
      <c r="AD47" s="7"/>
      <c r="AE47" s="7"/>
      <c r="AF47" s="7"/>
      <c r="AG47" s="7"/>
      <c r="AH47" s="7"/>
      <c r="AI47" s="7"/>
      <c r="AJ47" s="7"/>
    </row>
    <row r="48" ht="15.75" customHeight="1">
      <c r="B48" s="1"/>
      <c r="C48" s="1"/>
      <c r="D48" s="1"/>
      <c r="E48" s="122"/>
      <c r="F48" s="12">
        <v>2023.0</v>
      </c>
      <c r="G48" s="13">
        <v>2024.0</v>
      </c>
      <c r="H48" s="13">
        <v>2025.0</v>
      </c>
      <c r="I48" s="13">
        <v>2026.0</v>
      </c>
      <c r="J48" s="13">
        <v>2027.0</v>
      </c>
      <c r="K48" s="14">
        <v>2028.0</v>
      </c>
      <c r="M48" s="12">
        <v>2023.0</v>
      </c>
      <c r="N48" s="13">
        <v>2024.0</v>
      </c>
      <c r="O48" s="13">
        <v>2025.0</v>
      </c>
      <c r="P48" s="13">
        <v>2026.0</v>
      </c>
      <c r="Q48" s="13">
        <v>2027.0</v>
      </c>
      <c r="R48" s="13">
        <v>2028.0</v>
      </c>
      <c r="S48" s="14">
        <v>2029.0</v>
      </c>
      <c r="U48" s="12">
        <v>2023.0</v>
      </c>
      <c r="V48" s="13">
        <v>2024.0</v>
      </c>
      <c r="W48" s="13">
        <v>2025.0</v>
      </c>
      <c r="X48" s="13">
        <v>2026.0</v>
      </c>
      <c r="Y48" s="13">
        <v>2027.0</v>
      </c>
      <c r="Z48" s="14">
        <v>2028.0</v>
      </c>
      <c r="AA48" s="1"/>
      <c r="AB48" s="1"/>
      <c r="AC48" s="1"/>
      <c r="AD48" s="7"/>
    </row>
    <row r="49" ht="33.75" customHeight="1">
      <c r="A49" s="1"/>
      <c r="B49" s="1"/>
      <c r="C49" s="1"/>
      <c r="D49" s="1"/>
      <c r="E49" s="15" t="s">
        <v>1</v>
      </c>
      <c r="F49" s="16">
        <v>121.0</v>
      </c>
      <c r="G49" s="17">
        <v>140.0</v>
      </c>
      <c r="H49" s="17">
        <v>183.0</v>
      </c>
      <c r="I49" s="17">
        <v>224.0</v>
      </c>
      <c r="J49" s="17">
        <v>258.0</v>
      </c>
      <c r="K49" s="18">
        <v>297.0</v>
      </c>
      <c r="L49" s="123" t="str">
        <f t="shared" ref="L49:L51" si="54">E49</f>
        <v>EBITDA</v>
      </c>
      <c r="M49" s="16">
        <v>194.3</v>
      </c>
      <c r="N49" s="17">
        <v>114.0</v>
      </c>
      <c r="O49" s="17">
        <v>165.0</v>
      </c>
      <c r="P49" s="17">
        <v>213.0</v>
      </c>
      <c r="Q49" s="17">
        <v>250.0</v>
      </c>
      <c r="R49" s="17">
        <v>292.0</v>
      </c>
      <c r="S49" s="18">
        <v>340.0</v>
      </c>
      <c r="T49" s="123" t="str">
        <f t="shared" ref="T49:T51" si="56">E49</f>
        <v>EBITDA</v>
      </c>
      <c r="U49" s="16">
        <v>834.0</v>
      </c>
      <c r="V49" s="17">
        <f t="shared" ref="V49:Z49" si="52">V11</f>
        <v>760</v>
      </c>
      <c r="W49" s="17">
        <f t="shared" si="52"/>
        <v>870</v>
      </c>
      <c r="X49" s="17">
        <f t="shared" si="52"/>
        <v>970</v>
      </c>
      <c r="Y49" s="17">
        <f t="shared" si="52"/>
        <v>917</v>
      </c>
      <c r="Z49" s="17">
        <f t="shared" si="52"/>
        <v>1016</v>
      </c>
      <c r="AA49" s="1"/>
      <c r="AB49" s="1"/>
      <c r="AC49" s="1"/>
      <c r="AD49" s="7"/>
    </row>
    <row r="50" ht="15.75" customHeight="1">
      <c r="A50" s="1"/>
      <c r="B50" s="1"/>
      <c r="C50" s="1"/>
      <c r="D50" s="1"/>
      <c r="E50" s="38" t="s">
        <v>11</v>
      </c>
      <c r="F50" s="39">
        <f t="shared" ref="F50:K50" si="53">F20</f>
        <v>1.4</v>
      </c>
      <c r="G50" s="40">
        <f t="shared" si="53"/>
        <v>9.315</v>
      </c>
      <c r="H50" s="40">
        <f t="shared" si="53"/>
        <v>40.81225</v>
      </c>
      <c r="I50" s="40">
        <f t="shared" si="53"/>
        <v>69.4840875</v>
      </c>
      <c r="J50" s="40">
        <f t="shared" si="53"/>
        <v>89.20670063</v>
      </c>
      <c r="K50" s="41">
        <f t="shared" si="53"/>
        <v>111.8377057</v>
      </c>
      <c r="L50" s="123" t="str">
        <f t="shared" si="54"/>
        <v>Flujo de caja libre</v>
      </c>
      <c r="M50" s="39">
        <f t="shared" ref="M50:S50" si="55">M20</f>
        <v>39.5</v>
      </c>
      <c r="N50" s="40">
        <f t="shared" si="55"/>
        <v>-322.985</v>
      </c>
      <c r="O50" s="40">
        <f t="shared" si="55"/>
        <v>93.71725</v>
      </c>
      <c r="P50" s="40">
        <f t="shared" si="55"/>
        <v>56.0248375</v>
      </c>
      <c r="Q50" s="40">
        <f t="shared" si="55"/>
        <v>80.72856313</v>
      </c>
      <c r="R50" s="40">
        <f t="shared" si="55"/>
        <v>108.5878476</v>
      </c>
      <c r="S50" s="41">
        <f t="shared" si="55"/>
        <v>140.3260247</v>
      </c>
      <c r="T50" s="123" t="str">
        <f t="shared" si="56"/>
        <v>Flujo de caja libre</v>
      </c>
      <c r="U50" s="39">
        <f t="shared" ref="U50:Z50" si="57">U20</f>
        <v>657</v>
      </c>
      <c r="V50" s="40">
        <f t="shared" si="57"/>
        <v>511.55</v>
      </c>
      <c r="W50" s="40">
        <f t="shared" si="57"/>
        <v>572.3325</v>
      </c>
      <c r="X50" s="40">
        <f t="shared" si="57"/>
        <v>625.932375</v>
      </c>
      <c r="Y50" s="40">
        <f t="shared" si="57"/>
        <v>533.8722313</v>
      </c>
      <c r="Z50" s="41">
        <f t="shared" si="57"/>
        <v>585.6030659</v>
      </c>
      <c r="AA50" s="1"/>
      <c r="AB50" s="1"/>
      <c r="AC50" s="1"/>
      <c r="AD50" s="7"/>
    </row>
    <row r="51" ht="15.75" customHeight="1">
      <c r="A51" s="1"/>
      <c r="B51" s="1"/>
      <c r="C51" s="1"/>
      <c r="D51" s="1"/>
      <c r="E51" s="104" t="s">
        <v>29</v>
      </c>
      <c r="F51" s="124">
        <f t="shared" ref="F51:K51" si="58">F42</f>
        <v>2.631578947</v>
      </c>
      <c r="G51" s="86">
        <f t="shared" si="58"/>
        <v>17.5093985</v>
      </c>
      <c r="H51" s="86">
        <f t="shared" si="58"/>
        <v>76.71475564</v>
      </c>
      <c r="I51" s="86">
        <f t="shared" si="58"/>
        <v>135.3460291</v>
      </c>
      <c r="J51" s="86">
        <f t="shared" si="58"/>
        <v>175.2005651</v>
      </c>
      <c r="K51" s="87">
        <f t="shared" si="58"/>
        <v>219.9956874</v>
      </c>
      <c r="L51" s="123" t="str">
        <f t="shared" si="54"/>
        <v>Valor objetivo </v>
      </c>
      <c r="M51" s="125">
        <f t="shared" ref="M51:S51" si="59">M42</f>
        <v>23.27586207</v>
      </c>
      <c r="N51" s="92">
        <f t="shared" si="59"/>
        <v>-160.787328</v>
      </c>
      <c r="O51" s="92">
        <f t="shared" si="59"/>
        <v>52.16741274</v>
      </c>
      <c r="P51" s="92">
        <f t="shared" si="59"/>
        <v>34.84513449</v>
      </c>
      <c r="Q51" s="92">
        <f t="shared" si="59"/>
        <v>45.71209607</v>
      </c>
      <c r="R51" s="92">
        <f t="shared" si="59"/>
        <v>60.89535163</v>
      </c>
      <c r="S51" s="93">
        <f t="shared" si="59"/>
        <v>76.25323957</v>
      </c>
      <c r="T51" s="126" t="str">
        <f t="shared" si="56"/>
        <v>Valor objetivo </v>
      </c>
      <c r="U51" s="125">
        <f t="shared" ref="U51:Z51" si="60">U42</f>
        <v>375.6055363</v>
      </c>
      <c r="V51" s="92">
        <f t="shared" si="60"/>
        <v>306.0485114</v>
      </c>
      <c r="W51" s="92">
        <f t="shared" si="60"/>
        <v>344.6296058</v>
      </c>
      <c r="X51" s="92">
        <f t="shared" si="60"/>
        <v>380.8134164</v>
      </c>
      <c r="Y51" s="92">
        <f t="shared" si="60"/>
        <v>332.7879412</v>
      </c>
      <c r="Z51" s="93">
        <f t="shared" si="60"/>
        <v>368.2088584</v>
      </c>
      <c r="AA51" s="1"/>
      <c r="AB51" s="1"/>
      <c r="AC51" s="1"/>
      <c r="AD51" s="7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7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7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7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7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7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7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7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7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7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7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7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7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7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7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7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7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7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7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7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7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7"/>
    </row>
    <row r="73" ht="15.75" customHeight="1">
      <c r="E73" s="122"/>
      <c r="AD73" s="7"/>
    </row>
    <row r="74" ht="15.75" customHeight="1">
      <c r="E74" s="122"/>
      <c r="AD74" s="7"/>
    </row>
    <row r="75" ht="15.75" customHeight="1">
      <c r="E75" s="122"/>
      <c r="AD75" s="7"/>
    </row>
    <row r="76" ht="15.75" customHeight="1">
      <c r="E76" s="122"/>
      <c r="AD76" s="7"/>
    </row>
    <row r="77" ht="15.75" customHeight="1">
      <c r="E77" s="122"/>
      <c r="AD77" s="7"/>
    </row>
    <row r="78" ht="15.75" customHeight="1">
      <c r="E78" s="122"/>
      <c r="AD78" s="7"/>
    </row>
    <row r="79" ht="15.75" customHeight="1">
      <c r="E79" s="122"/>
      <c r="AD79" s="7"/>
    </row>
    <row r="80" ht="15.75" customHeight="1">
      <c r="E80" s="122"/>
      <c r="AD80" s="7"/>
    </row>
    <row r="81" ht="15.75" customHeight="1">
      <c r="E81" s="122"/>
      <c r="AD81" s="7"/>
    </row>
    <row r="82" ht="15.75" customHeight="1">
      <c r="E82" s="122"/>
      <c r="AD82" s="7"/>
    </row>
    <row r="83" ht="15.75" customHeight="1">
      <c r="E83" s="122"/>
      <c r="AD83" s="7"/>
    </row>
    <row r="84" ht="15.75" customHeight="1">
      <c r="E84" s="122"/>
      <c r="AD84" s="7"/>
    </row>
    <row r="85" ht="15.75" customHeight="1">
      <c r="E85" s="122"/>
      <c r="AD85" s="7"/>
    </row>
    <row r="86" ht="15.75" customHeight="1">
      <c r="E86" s="122"/>
      <c r="AD86" s="7"/>
    </row>
    <row r="87" ht="15.75" customHeight="1">
      <c r="E87" s="122"/>
      <c r="AD87" s="7"/>
    </row>
    <row r="88" ht="15.75" customHeight="1">
      <c r="E88" s="122"/>
      <c r="AD88" s="7"/>
    </row>
    <row r="89" ht="15.75" customHeight="1">
      <c r="E89" s="122"/>
      <c r="AD89" s="7"/>
    </row>
    <row r="90" ht="15.75" customHeight="1">
      <c r="E90" s="122"/>
      <c r="AD90" s="7"/>
    </row>
    <row r="91" ht="15.75" customHeight="1">
      <c r="E91" s="122"/>
      <c r="AD91" s="7"/>
    </row>
    <row r="92" ht="15.75" customHeight="1">
      <c r="E92" s="122"/>
      <c r="AD92" s="7"/>
    </row>
    <row r="93" ht="15.75" customHeight="1">
      <c r="E93" s="122"/>
      <c r="AD93" s="7"/>
    </row>
    <row r="94" ht="15.75" customHeight="1">
      <c r="E94" s="122"/>
      <c r="AD94" s="7"/>
    </row>
    <row r="95" ht="15.75" customHeight="1">
      <c r="E95" s="122"/>
      <c r="AD95" s="7"/>
    </row>
    <row r="96" ht="15.75" customHeight="1">
      <c r="E96" s="122"/>
      <c r="AD96" s="7"/>
    </row>
    <row r="97" ht="15.75" customHeight="1">
      <c r="E97" s="122"/>
      <c r="AD97" s="7"/>
    </row>
    <row r="98" ht="15.75" customHeight="1">
      <c r="E98" s="122"/>
      <c r="AD98" s="7"/>
    </row>
    <row r="99" ht="15.75" customHeight="1">
      <c r="E99" s="122"/>
      <c r="AD99" s="7"/>
    </row>
    <row r="100" ht="15.75" customHeight="1">
      <c r="E100" s="122"/>
      <c r="AD100" s="7"/>
    </row>
    <row r="101" ht="15.75" customHeight="1">
      <c r="E101" s="122"/>
      <c r="AD101" s="7"/>
    </row>
    <row r="102" ht="15.75" customHeight="1">
      <c r="E102" s="122"/>
      <c r="AD102" s="7"/>
    </row>
    <row r="103" ht="15.75" customHeight="1">
      <c r="E103" s="122"/>
      <c r="AD103" s="7"/>
    </row>
    <row r="104" ht="15.75" customHeight="1">
      <c r="E104" s="122"/>
      <c r="AD104" s="7"/>
    </row>
    <row r="105" ht="15.75" customHeight="1">
      <c r="E105" s="122"/>
      <c r="AD105" s="7"/>
    </row>
    <row r="106" ht="15.75" customHeight="1">
      <c r="E106" s="122"/>
      <c r="AD106" s="7"/>
    </row>
    <row r="107" ht="15.75" customHeight="1">
      <c r="E107" s="122"/>
      <c r="AD107" s="7"/>
    </row>
    <row r="108" ht="15.75" customHeight="1">
      <c r="E108" s="122"/>
      <c r="AD108" s="7"/>
    </row>
    <row r="109" ht="15.75" customHeight="1">
      <c r="E109" s="122"/>
      <c r="AD109" s="7"/>
    </row>
    <row r="110" ht="15.75" customHeight="1">
      <c r="E110" s="122"/>
      <c r="AD110" s="7"/>
    </row>
    <row r="111" ht="15.75" customHeight="1">
      <c r="E111" s="122"/>
      <c r="AD111" s="7"/>
    </row>
    <row r="112" ht="15.75" customHeight="1">
      <c r="E112" s="122"/>
      <c r="AD112" s="7"/>
    </row>
    <row r="113" ht="15.75" customHeight="1">
      <c r="E113" s="122"/>
      <c r="AD113" s="7"/>
    </row>
    <row r="114" ht="15.75" customHeight="1">
      <c r="E114" s="122"/>
      <c r="AD114" s="7"/>
    </row>
    <row r="115" ht="15.75" customHeight="1">
      <c r="E115" s="122"/>
      <c r="AD115" s="7"/>
    </row>
    <row r="116" ht="15.75" customHeight="1">
      <c r="E116" s="122"/>
      <c r="AD116" s="7"/>
    </row>
    <row r="117" ht="15.75" customHeight="1">
      <c r="E117" s="122"/>
      <c r="AD117" s="7"/>
    </row>
    <row r="118" ht="15.75" customHeight="1">
      <c r="E118" s="122"/>
      <c r="AD118" s="7"/>
    </row>
    <row r="119" ht="15.75" customHeight="1">
      <c r="E119" s="122"/>
      <c r="AD119" s="7"/>
    </row>
    <row r="120" ht="15.75" customHeight="1">
      <c r="E120" s="122"/>
      <c r="AD120" s="7"/>
    </row>
    <row r="121" ht="15.75" customHeight="1">
      <c r="E121" s="122"/>
      <c r="AD121" s="7"/>
    </row>
    <row r="122" ht="15.75" customHeight="1">
      <c r="E122" s="122"/>
      <c r="AD122" s="7"/>
    </row>
    <row r="123" ht="15.75" customHeight="1">
      <c r="E123" s="122"/>
      <c r="AD123" s="7"/>
    </row>
    <row r="124" ht="15.75" customHeight="1">
      <c r="E124" s="122"/>
      <c r="AD124" s="7"/>
    </row>
    <row r="125" ht="15.75" customHeight="1">
      <c r="E125" s="122"/>
      <c r="AD125" s="7"/>
    </row>
    <row r="126" ht="15.75" customHeight="1">
      <c r="E126" s="122"/>
      <c r="AD126" s="7"/>
    </row>
    <row r="127" ht="15.75" customHeight="1">
      <c r="E127" s="122"/>
      <c r="AD127" s="7"/>
    </row>
    <row r="128" ht="15.75" customHeight="1">
      <c r="E128" s="122"/>
      <c r="AD128" s="7"/>
    </row>
    <row r="129" ht="15.75" customHeight="1">
      <c r="E129" s="122"/>
      <c r="AD129" s="7"/>
    </row>
    <row r="130" ht="15.75" customHeight="1">
      <c r="E130" s="122"/>
      <c r="AD130" s="7"/>
    </row>
    <row r="131" ht="15.75" customHeight="1">
      <c r="E131" s="122"/>
      <c r="AD131" s="7"/>
    </row>
    <row r="132" ht="15.75" customHeight="1">
      <c r="E132" s="122"/>
      <c r="AD132" s="7"/>
    </row>
    <row r="133" ht="15.75" customHeight="1">
      <c r="E133" s="122"/>
      <c r="AD133" s="7"/>
    </row>
    <row r="134" ht="15.75" customHeight="1">
      <c r="E134" s="122"/>
      <c r="AD134" s="7"/>
    </row>
    <row r="135" ht="15.75" customHeight="1">
      <c r="E135" s="122"/>
      <c r="AD135" s="7"/>
    </row>
    <row r="136" ht="15.75" customHeight="1">
      <c r="E136" s="122"/>
      <c r="AD136" s="7"/>
    </row>
    <row r="137" ht="15.75" customHeight="1">
      <c r="E137" s="122"/>
      <c r="AD137" s="7"/>
    </row>
    <row r="138" ht="15.75" customHeight="1">
      <c r="E138" s="122"/>
      <c r="AD138" s="7"/>
    </row>
    <row r="139" ht="15.75" customHeight="1">
      <c r="E139" s="122"/>
      <c r="AD139" s="7"/>
    </row>
    <row r="140" ht="15.75" customHeight="1">
      <c r="E140" s="122"/>
      <c r="AD140" s="7"/>
    </row>
    <row r="141" ht="15.75" customHeight="1">
      <c r="E141" s="122"/>
      <c r="AD141" s="7"/>
    </row>
    <row r="142" ht="15.75" customHeight="1">
      <c r="E142" s="122"/>
      <c r="AD142" s="7"/>
    </row>
    <row r="143" ht="15.75" customHeight="1">
      <c r="E143" s="122"/>
      <c r="AD143" s="7"/>
    </row>
    <row r="144" ht="15.75" customHeight="1">
      <c r="E144" s="122"/>
      <c r="AD144" s="7"/>
    </row>
    <row r="145" ht="15.75" customHeight="1">
      <c r="E145" s="122"/>
      <c r="AD145" s="7"/>
    </row>
    <row r="146" ht="15.75" customHeight="1">
      <c r="E146" s="122"/>
      <c r="AD146" s="7"/>
    </row>
    <row r="147" ht="15.75" customHeight="1">
      <c r="E147" s="122"/>
      <c r="AD147" s="7"/>
    </row>
    <row r="148" ht="15.75" customHeight="1">
      <c r="E148" s="122"/>
      <c r="AD148" s="7"/>
    </row>
    <row r="149" ht="15.75" customHeight="1">
      <c r="E149" s="122"/>
      <c r="AD149" s="7"/>
    </row>
    <row r="150" ht="15.75" customHeight="1">
      <c r="E150" s="122"/>
      <c r="AD150" s="7"/>
    </row>
    <row r="151" ht="15.75" customHeight="1">
      <c r="E151" s="122"/>
      <c r="AD151" s="7"/>
    </row>
    <row r="152" ht="15.75" customHeight="1">
      <c r="E152" s="122"/>
      <c r="AD152" s="7"/>
    </row>
    <row r="153" ht="15.75" customHeight="1">
      <c r="E153" s="122"/>
      <c r="AD153" s="7"/>
    </row>
    <row r="154" ht="15.75" customHeight="1">
      <c r="E154" s="122"/>
      <c r="AD154" s="7"/>
    </row>
    <row r="155" ht="15.75" customHeight="1">
      <c r="E155" s="122"/>
      <c r="AD155" s="7"/>
    </row>
    <row r="156" ht="15.75" customHeight="1">
      <c r="E156" s="122"/>
      <c r="AD156" s="7"/>
    </row>
    <row r="157" ht="15.75" customHeight="1">
      <c r="E157" s="122"/>
      <c r="AD157" s="7"/>
    </row>
    <row r="158" ht="15.75" customHeight="1">
      <c r="E158" s="122"/>
      <c r="AD158" s="7"/>
    </row>
    <row r="159" ht="15.75" customHeight="1">
      <c r="E159" s="122"/>
      <c r="AD159" s="7"/>
    </row>
    <row r="160" ht="15.75" customHeight="1">
      <c r="E160" s="122"/>
      <c r="AD160" s="7"/>
    </row>
    <row r="161" ht="15.75" customHeight="1">
      <c r="E161" s="122"/>
      <c r="AD161" s="7"/>
    </row>
    <row r="162" ht="15.75" customHeight="1">
      <c r="E162" s="122"/>
      <c r="AD162" s="7"/>
    </row>
    <row r="163" ht="15.75" customHeight="1">
      <c r="E163" s="122"/>
      <c r="AD163" s="7"/>
    </row>
    <row r="164" ht="15.75" customHeight="1">
      <c r="E164" s="122"/>
      <c r="AD164" s="7"/>
    </row>
    <row r="165" ht="15.75" customHeight="1">
      <c r="E165" s="122"/>
      <c r="AD165" s="7"/>
    </row>
    <row r="166" ht="15.75" customHeight="1">
      <c r="E166" s="122"/>
      <c r="AD166" s="7"/>
    </row>
    <row r="167" ht="15.75" customHeight="1">
      <c r="E167" s="122"/>
      <c r="AD167" s="7"/>
    </row>
    <row r="168" ht="15.75" customHeight="1">
      <c r="E168" s="122"/>
      <c r="AD168" s="7"/>
    </row>
    <row r="169" ht="15.75" customHeight="1">
      <c r="E169" s="122"/>
      <c r="AD169" s="7"/>
    </row>
    <row r="170" ht="15.75" customHeight="1">
      <c r="E170" s="122"/>
      <c r="AD170" s="7"/>
    </row>
    <row r="171" ht="15.75" customHeight="1">
      <c r="E171" s="122"/>
      <c r="AD171" s="7"/>
    </row>
    <row r="172" ht="15.75" customHeight="1">
      <c r="E172" s="122"/>
      <c r="AD172" s="7"/>
    </row>
    <row r="173" ht="15.75" customHeight="1">
      <c r="E173" s="122"/>
      <c r="AD173" s="7"/>
    </row>
    <row r="174" ht="15.75" customHeight="1">
      <c r="E174" s="122"/>
      <c r="AD174" s="7"/>
    </row>
    <row r="175" ht="15.75" customHeight="1">
      <c r="E175" s="122"/>
      <c r="AD175" s="7"/>
    </row>
    <row r="176" ht="15.75" customHeight="1">
      <c r="E176" s="122"/>
      <c r="AD176" s="7"/>
    </row>
    <row r="177" ht="15.75" customHeight="1">
      <c r="E177" s="122"/>
      <c r="AD177" s="7"/>
    </row>
    <row r="178" ht="15.75" customHeight="1">
      <c r="E178" s="122"/>
      <c r="AD178" s="7"/>
    </row>
    <row r="179" ht="15.75" customHeight="1">
      <c r="E179" s="122"/>
      <c r="AD179" s="7"/>
    </row>
    <row r="180" ht="15.75" customHeight="1">
      <c r="E180" s="122"/>
      <c r="AD180" s="7"/>
    </row>
    <row r="181" ht="15.75" customHeight="1">
      <c r="E181" s="122"/>
      <c r="AD181" s="7"/>
    </row>
    <row r="182" ht="15.75" customHeight="1">
      <c r="E182" s="122"/>
      <c r="AD182" s="7"/>
    </row>
    <row r="183" ht="15.75" customHeight="1">
      <c r="E183" s="122"/>
      <c r="AD183" s="7"/>
    </row>
    <row r="184" ht="15.75" customHeight="1">
      <c r="E184" s="122"/>
      <c r="AD184" s="7"/>
    </row>
    <row r="185" ht="15.75" customHeight="1">
      <c r="E185" s="122"/>
      <c r="AD185" s="7"/>
    </row>
    <row r="186" ht="15.75" customHeight="1">
      <c r="E186" s="122"/>
      <c r="AD186" s="7"/>
    </row>
    <row r="187" ht="15.75" customHeight="1">
      <c r="E187" s="122"/>
      <c r="AD187" s="7"/>
    </row>
    <row r="188" ht="15.75" customHeight="1">
      <c r="E188" s="122"/>
      <c r="AD188" s="7"/>
    </row>
    <row r="189" ht="15.75" customHeight="1">
      <c r="E189" s="122"/>
      <c r="AD189" s="7"/>
    </row>
    <row r="190" ht="15.75" customHeight="1">
      <c r="E190" s="122"/>
      <c r="AD190" s="7"/>
    </row>
    <row r="191" ht="15.75" customHeight="1">
      <c r="E191" s="122"/>
      <c r="AD191" s="7"/>
    </row>
    <row r="192" ht="15.75" customHeight="1">
      <c r="E192" s="122"/>
      <c r="AD192" s="7"/>
    </row>
    <row r="193" ht="15.75" customHeight="1">
      <c r="E193" s="122"/>
      <c r="AD193" s="7"/>
    </row>
    <row r="194" ht="15.75" customHeight="1">
      <c r="E194" s="122"/>
      <c r="AD194" s="7"/>
    </row>
    <row r="195" ht="15.75" customHeight="1">
      <c r="E195" s="122"/>
      <c r="AD195" s="7"/>
    </row>
    <row r="196" ht="15.75" customHeight="1">
      <c r="E196" s="122"/>
      <c r="AD196" s="7"/>
    </row>
    <row r="197" ht="15.75" customHeight="1">
      <c r="E197" s="122"/>
      <c r="AD197" s="7"/>
    </row>
    <row r="198" ht="15.75" customHeight="1">
      <c r="E198" s="122"/>
      <c r="AD198" s="7"/>
    </row>
    <row r="199" ht="15.75" customHeight="1">
      <c r="E199" s="122"/>
      <c r="AD199" s="7"/>
    </row>
    <row r="200" ht="15.75" customHeight="1">
      <c r="E200" s="122"/>
      <c r="AD200" s="7"/>
    </row>
    <row r="201" ht="15.75" customHeight="1">
      <c r="E201" s="122"/>
      <c r="AD201" s="7"/>
    </row>
    <row r="202" ht="15.75" customHeight="1">
      <c r="E202" s="122"/>
      <c r="AD202" s="7"/>
    </row>
    <row r="203" ht="15.75" customHeight="1">
      <c r="E203" s="122"/>
      <c r="AD203" s="7"/>
    </row>
    <row r="204" ht="15.75" customHeight="1">
      <c r="E204" s="122"/>
      <c r="AD204" s="7"/>
    </row>
    <row r="205" ht="15.75" customHeight="1">
      <c r="E205" s="122"/>
      <c r="AD205" s="7"/>
    </row>
    <row r="206" ht="15.75" customHeight="1">
      <c r="E206" s="122"/>
      <c r="AD206" s="7"/>
    </row>
    <row r="207" ht="15.75" customHeight="1">
      <c r="E207" s="122"/>
      <c r="AD207" s="7"/>
    </row>
    <row r="208" ht="15.75" customHeight="1">
      <c r="E208" s="122"/>
      <c r="AD208" s="7"/>
    </row>
    <row r="209" ht="15.75" customHeight="1">
      <c r="E209" s="122"/>
      <c r="AD209" s="7"/>
    </row>
    <row r="210" ht="15.75" customHeight="1">
      <c r="E210" s="122"/>
      <c r="AD210" s="7"/>
    </row>
    <row r="211" ht="15.75" customHeight="1">
      <c r="E211" s="122"/>
      <c r="AD211" s="7"/>
    </row>
    <row r="212" ht="15.75" customHeight="1">
      <c r="E212" s="122"/>
      <c r="AD212" s="7"/>
    </row>
    <row r="213" ht="15.75" customHeight="1">
      <c r="E213" s="122"/>
      <c r="AD213" s="7"/>
    </row>
    <row r="214" ht="15.75" customHeight="1">
      <c r="E214" s="122"/>
      <c r="AD214" s="7"/>
    </row>
    <row r="215" ht="15.75" customHeight="1">
      <c r="E215" s="122"/>
      <c r="AD215" s="7"/>
    </row>
    <row r="216" ht="15.75" customHeight="1">
      <c r="E216" s="122"/>
      <c r="AD216" s="7"/>
    </row>
    <row r="217" ht="15.75" customHeight="1">
      <c r="E217" s="122"/>
      <c r="AD217" s="7"/>
    </row>
    <row r="218" ht="15.75" customHeight="1">
      <c r="E218" s="122"/>
      <c r="AD218" s="7"/>
    </row>
    <row r="219" ht="15.75" customHeight="1">
      <c r="E219" s="122"/>
      <c r="AD219" s="7"/>
    </row>
    <row r="220" ht="15.75" customHeight="1">
      <c r="E220" s="122"/>
      <c r="AD220" s="7"/>
    </row>
    <row r="221" ht="15.75" customHeight="1">
      <c r="E221" s="122"/>
      <c r="AD221" s="7"/>
    </row>
    <row r="222" ht="15.75" customHeight="1">
      <c r="E222" s="122"/>
      <c r="AD222" s="7"/>
    </row>
    <row r="223" ht="15.75" customHeight="1">
      <c r="E223" s="122"/>
      <c r="AD223" s="7"/>
    </row>
    <row r="224" ht="15.75" customHeight="1">
      <c r="E224" s="122"/>
      <c r="AD224" s="7"/>
    </row>
    <row r="225" ht="15.75" customHeight="1">
      <c r="E225" s="122"/>
      <c r="AD225" s="7"/>
    </row>
    <row r="226" ht="15.75" customHeight="1">
      <c r="E226" s="122"/>
      <c r="AD226" s="7"/>
    </row>
    <row r="227" ht="15.75" customHeight="1">
      <c r="E227" s="122"/>
      <c r="AD227" s="7"/>
    </row>
    <row r="228" ht="15.75" customHeight="1">
      <c r="E228" s="122"/>
      <c r="AD228" s="7"/>
    </row>
    <row r="229" ht="15.75" customHeight="1">
      <c r="E229" s="122"/>
      <c r="AD229" s="7"/>
    </row>
    <row r="230" ht="15.75" customHeight="1">
      <c r="E230" s="122"/>
      <c r="AD230" s="7"/>
    </row>
    <row r="231" ht="15.75" customHeight="1">
      <c r="E231" s="122"/>
      <c r="AD231" s="7"/>
    </row>
    <row r="232" ht="15.75" customHeight="1">
      <c r="E232" s="122"/>
      <c r="AD232" s="7"/>
    </row>
    <row r="233" ht="15.75" customHeight="1">
      <c r="E233" s="122"/>
      <c r="AD233" s="7"/>
    </row>
    <row r="234" ht="15.75" customHeight="1">
      <c r="E234" s="122"/>
      <c r="AD234" s="7"/>
    </row>
    <row r="235" ht="15.75" customHeight="1">
      <c r="E235" s="122"/>
      <c r="AD235" s="7"/>
    </row>
    <row r="236" ht="15.75" customHeight="1">
      <c r="E236" s="122"/>
      <c r="AD236" s="7"/>
    </row>
    <row r="237" ht="15.75" customHeight="1">
      <c r="E237" s="122"/>
      <c r="AD237" s="7"/>
    </row>
    <row r="238" ht="15.75" customHeight="1">
      <c r="E238" s="122"/>
      <c r="AD238" s="7"/>
    </row>
    <row r="239" ht="15.75" customHeight="1">
      <c r="E239" s="122"/>
      <c r="AD239" s="7"/>
    </row>
    <row r="240" ht="15.75" customHeight="1">
      <c r="E240" s="122"/>
      <c r="AD240" s="7"/>
    </row>
    <row r="241" ht="15.75" customHeight="1">
      <c r="E241" s="122"/>
      <c r="AD241" s="7"/>
    </row>
    <row r="242" ht="15.75" customHeight="1">
      <c r="E242" s="122"/>
      <c r="AD242" s="7"/>
    </row>
    <row r="243" ht="15.75" customHeight="1">
      <c r="E243" s="122"/>
      <c r="AD243" s="7"/>
    </row>
    <row r="244" ht="15.75" customHeight="1">
      <c r="E244" s="122"/>
      <c r="AD244" s="7"/>
    </row>
    <row r="245" ht="15.75" customHeight="1">
      <c r="E245" s="122"/>
      <c r="AD245" s="7"/>
    </row>
    <row r="246" ht="15.75" customHeight="1">
      <c r="E246" s="122"/>
      <c r="AD246" s="7"/>
    </row>
    <row r="247" ht="15.75" customHeight="1">
      <c r="E247" s="122"/>
      <c r="AD247" s="7"/>
    </row>
    <row r="248" ht="15.75" customHeight="1">
      <c r="E248" s="122"/>
      <c r="AD248" s="7"/>
    </row>
    <row r="249" ht="15.75" customHeight="1">
      <c r="E249" s="122"/>
      <c r="AD249" s="7"/>
    </row>
    <row r="250" ht="15.75" customHeight="1">
      <c r="E250" s="122"/>
      <c r="AD250" s="7"/>
    </row>
    <row r="251" ht="15.75" customHeight="1">
      <c r="E251" s="122"/>
      <c r="AD251" s="7"/>
    </row>
    <row r="252" ht="15.75" customHeight="1">
      <c r="E252" s="122"/>
      <c r="AD252" s="7"/>
    </row>
    <row r="253" ht="15.75" customHeight="1">
      <c r="E253" s="122"/>
      <c r="AD253" s="7"/>
    </row>
    <row r="254" ht="15.75" customHeight="1">
      <c r="E254" s="122"/>
      <c r="AD254" s="7"/>
    </row>
    <row r="255" ht="15.75" customHeight="1">
      <c r="E255" s="122"/>
      <c r="AD255" s="7"/>
    </row>
    <row r="256" ht="15.75" customHeight="1">
      <c r="E256" s="122"/>
      <c r="AD256" s="7"/>
    </row>
    <row r="257" ht="15.75" customHeight="1">
      <c r="E257" s="122"/>
      <c r="AD257" s="7"/>
    </row>
    <row r="258" ht="15.75" customHeight="1">
      <c r="E258" s="122"/>
      <c r="AD258" s="7"/>
    </row>
    <row r="259" ht="15.75" customHeight="1">
      <c r="E259" s="122"/>
      <c r="AD259" s="7"/>
    </row>
    <row r="260" ht="15.75" customHeight="1">
      <c r="E260" s="122"/>
      <c r="AD260" s="7"/>
    </row>
    <row r="261" ht="15.75" customHeight="1">
      <c r="E261" s="122"/>
      <c r="AD261" s="7"/>
    </row>
    <row r="262" ht="15.75" customHeight="1">
      <c r="E262" s="122"/>
      <c r="AD262" s="7"/>
    </row>
    <row r="263" ht="15.75" customHeight="1">
      <c r="E263" s="122"/>
      <c r="AD263" s="7"/>
    </row>
    <row r="264" ht="15.75" customHeight="1">
      <c r="E264" s="122"/>
      <c r="AD264" s="7"/>
    </row>
    <row r="265" ht="15.75" customHeight="1">
      <c r="E265" s="122"/>
      <c r="AD265" s="7"/>
    </row>
    <row r="266" ht="15.75" customHeight="1">
      <c r="E266" s="122"/>
      <c r="AD266" s="7"/>
    </row>
    <row r="267" ht="15.75" customHeight="1">
      <c r="E267" s="122"/>
      <c r="AD267" s="7"/>
    </row>
    <row r="268" ht="15.75" customHeight="1">
      <c r="E268" s="122"/>
      <c r="AD268" s="7"/>
    </row>
    <row r="269" ht="15.75" customHeight="1">
      <c r="E269" s="122"/>
      <c r="AD269" s="7"/>
    </row>
    <row r="270" ht="15.75" customHeight="1">
      <c r="E270" s="122"/>
      <c r="AD270" s="7"/>
    </row>
    <row r="271" ht="15.75" customHeight="1">
      <c r="E271" s="122"/>
      <c r="AD271" s="7"/>
    </row>
    <row r="272" ht="15.75" customHeight="1">
      <c r="E272" s="122"/>
      <c r="AD272" s="7"/>
    </row>
    <row r="273" ht="15.75" customHeight="1">
      <c r="E273" s="122"/>
      <c r="AD273" s="7"/>
    </row>
    <row r="274" ht="15.75" customHeight="1">
      <c r="E274" s="122"/>
      <c r="AD274" s="7"/>
    </row>
    <row r="275" ht="15.75" customHeight="1">
      <c r="E275" s="122"/>
      <c r="AD275" s="7"/>
    </row>
    <row r="276" ht="15.75" customHeight="1">
      <c r="E276" s="122"/>
      <c r="AD276" s="7"/>
    </row>
    <row r="277" ht="15.75" customHeight="1">
      <c r="E277" s="122"/>
      <c r="AD277" s="7"/>
    </row>
    <row r="278" ht="15.75" customHeight="1">
      <c r="E278" s="122"/>
      <c r="AD278" s="7"/>
    </row>
    <row r="279" ht="15.75" customHeight="1">
      <c r="E279" s="122"/>
      <c r="AD279" s="7"/>
    </row>
    <row r="280" ht="15.75" customHeight="1">
      <c r="E280" s="122"/>
      <c r="AD280" s="7"/>
    </row>
    <row r="281" ht="15.75" customHeight="1">
      <c r="E281" s="122"/>
      <c r="AD281" s="7"/>
    </row>
    <row r="282" ht="15.75" customHeight="1">
      <c r="E282" s="122"/>
      <c r="AD282" s="7"/>
    </row>
    <row r="283" ht="15.75" customHeight="1">
      <c r="E283" s="122"/>
      <c r="AD283" s="7"/>
    </row>
    <row r="284" ht="15.75" customHeight="1">
      <c r="E284" s="122"/>
      <c r="AD284" s="7"/>
    </row>
    <row r="285" ht="15.75" customHeight="1">
      <c r="E285" s="122"/>
      <c r="AD285" s="7"/>
    </row>
    <row r="286" ht="15.75" customHeight="1">
      <c r="E286" s="122"/>
      <c r="AD286" s="7"/>
    </row>
    <row r="287" ht="15.75" customHeight="1">
      <c r="E287" s="122"/>
      <c r="AD287" s="7"/>
    </row>
    <row r="288" ht="15.75" customHeight="1">
      <c r="E288" s="122"/>
      <c r="AD288" s="7"/>
    </row>
    <row r="289" ht="15.75" customHeight="1">
      <c r="E289" s="122"/>
      <c r="AD289" s="7"/>
    </row>
    <row r="290" ht="15.75" customHeight="1">
      <c r="E290" s="122"/>
      <c r="AD290" s="7"/>
    </row>
    <row r="291" ht="15.75" customHeight="1">
      <c r="E291" s="122"/>
      <c r="AD291" s="7"/>
    </row>
    <row r="292" ht="15.75" customHeight="1">
      <c r="E292" s="122"/>
      <c r="AD292" s="7"/>
    </row>
    <row r="293" ht="15.75" customHeight="1">
      <c r="E293" s="122"/>
      <c r="AD293" s="7"/>
    </row>
    <row r="294" ht="15.75" customHeight="1">
      <c r="E294" s="122"/>
      <c r="AD294" s="7"/>
    </row>
    <row r="295" ht="15.75" customHeight="1">
      <c r="E295" s="122"/>
      <c r="AD295" s="7"/>
    </row>
    <row r="296" ht="15.75" customHeight="1">
      <c r="E296" s="122"/>
      <c r="AD296" s="7"/>
    </row>
    <row r="297" ht="15.75" customHeight="1">
      <c r="E297" s="122"/>
      <c r="AD297" s="7"/>
    </row>
    <row r="298" ht="15.75" customHeight="1">
      <c r="E298" s="122"/>
      <c r="AD298" s="7"/>
    </row>
    <row r="299" ht="15.75" customHeight="1">
      <c r="E299" s="122"/>
      <c r="AD299" s="7"/>
    </row>
    <row r="300" ht="15.75" customHeight="1">
      <c r="E300" s="122"/>
      <c r="AD300" s="7"/>
    </row>
    <row r="301" ht="15.75" customHeight="1">
      <c r="E301" s="122"/>
      <c r="AD301" s="7"/>
    </row>
    <row r="302" ht="15.75" customHeight="1">
      <c r="E302" s="122"/>
      <c r="AD302" s="7"/>
    </row>
    <row r="303" ht="15.75" customHeight="1">
      <c r="E303" s="122"/>
      <c r="AD303" s="7"/>
    </row>
    <row r="304" ht="15.75" customHeight="1">
      <c r="E304" s="122"/>
      <c r="AD304" s="7"/>
    </row>
    <row r="305" ht="15.75" customHeight="1">
      <c r="E305" s="122"/>
      <c r="AD305" s="7"/>
    </row>
    <row r="306" ht="15.75" customHeight="1">
      <c r="E306" s="122"/>
      <c r="AD306" s="7"/>
    </row>
    <row r="307" ht="15.75" customHeight="1">
      <c r="E307" s="122"/>
      <c r="AD307" s="7"/>
    </row>
    <row r="308" ht="15.75" customHeight="1">
      <c r="E308" s="122"/>
      <c r="AD308" s="7"/>
    </row>
    <row r="309" ht="15.75" customHeight="1">
      <c r="E309" s="122"/>
      <c r="AD309" s="7"/>
    </row>
    <row r="310" ht="15.75" customHeight="1">
      <c r="E310" s="122"/>
      <c r="AD310" s="7"/>
    </row>
    <row r="311" ht="15.75" customHeight="1">
      <c r="E311" s="122"/>
      <c r="AD311" s="7"/>
    </row>
    <row r="312" ht="15.75" customHeight="1">
      <c r="E312" s="122"/>
      <c r="AD312" s="7"/>
    </row>
    <row r="313" ht="15.75" customHeight="1">
      <c r="E313" s="122"/>
      <c r="AD313" s="7"/>
    </row>
    <row r="314" ht="15.75" customHeight="1">
      <c r="E314" s="122"/>
      <c r="AD314" s="7"/>
    </row>
    <row r="315" ht="15.75" customHeight="1">
      <c r="E315" s="122"/>
      <c r="AD315" s="7"/>
    </row>
    <row r="316" ht="15.75" customHeight="1">
      <c r="E316" s="122"/>
      <c r="AD316" s="7"/>
    </row>
    <row r="317" ht="15.75" customHeight="1">
      <c r="E317" s="122"/>
      <c r="AD317" s="7"/>
    </row>
    <row r="318" ht="15.75" customHeight="1">
      <c r="E318" s="122"/>
      <c r="AD318" s="7"/>
    </row>
    <row r="319" ht="15.75" customHeight="1">
      <c r="E319" s="122"/>
      <c r="AD319" s="7"/>
    </row>
    <row r="320" ht="15.75" customHeight="1">
      <c r="E320" s="122"/>
      <c r="AD320" s="7"/>
    </row>
    <row r="321" ht="15.75" customHeight="1">
      <c r="E321" s="122"/>
      <c r="AD321" s="7"/>
    </row>
    <row r="322" ht="15.75" customHeight="1">
      <c r="E322" s="122"/>
      <c r="AD322" s="7"/>
    </row>
    <row r="323" ht="15.75" customHeight="1">
      <c r="E323" s="122"/>
      <c r="AD323" s="7"/>
    </row>
    <row r="324" ht="15.75" customHeight="1">
      <c r="E324" s="122"/>
      <c r="AD324" s="7"/>
    </row>
    <row r="325" ht="15.75" customHeight="1">
      <c r="E325" s="122"/>
      <c r="AD325" s="7"/>
    </row>
    <row r="326" ht="15.75" customHeight="1">
      <c r="E326" s="122"/>
      <c r="AD326" s="7"/>
    </row>
    <row r="327" ht="15.75" customHeight="1">
      <c r="E327" s="122"/>
      <c r="AD327" s="7"/>
    </row>
    <row r="328" ht="15.75" customHeight="1">
      <c r="E328" s="122"/>
      <c r="AD328" s="7"/>
    </row>
    <row r="329" ht="15.75" customHeight="1">
      <c r="E329" s="122"/>
      <c r="AD329" s="7"/>
    </row>
    <row r="330" ht="15.75" customHeight="1">
      <c r="E330" s="122"/>
      <c r="AD330" s="7"/>
    </row>
    <row r="331" ht="15.75" customHeight="1">
      <c r="E331" s="122"/>
      <c r="AD331" s="7"/>
    </row>
    <row r="332" ht="15.75" customHeight="1">
      <c r="E332" s="122"/>
      <c r="AD332" s="7"/>
    </row>
    <row r="333" ht="15.75" customHeight="1">
      <c r="E333" s="122"/>
      <c r="AD333" s="7"/>
    </row>
    <row r="334" ht="15.75" customHeight="1">
      <c r="E334" s="122"/>
      <c r="AD334" s="7"/>
    </row>
    <row r="335" ht="15.75" customHeight="1">
      <c r="E335" s="122"/>
      <c r="AD335" s="7"/>
    </row>
    <row r="336" ht="15.75" customHeight="1">
      <c r="E336" s="122"/>
      <c r="AD336" s="7"/>
    </row>
    <row r="337" ht="15.75" customHeight="1">
      <c r="E337" s="122"/>
      <c r="AD337" s="7"/>
    </row>
    <row r="338" ht="15.75" customHeight="1">
      <c r="E338" s="122"/>
      <c r="AD338" s="7"/>
    </row>
    <row r="339" ht="15.75" customHeight="1">
      <c r="E339" s="122"/>
      <c r="AD339" s="7"/>
    </row>
    <row r="340" ht="15.75" customHeight="1">
      <c r="E340" s="122"/>
      <c r="AD340" s="7"/>
    </row>
    <row r="341" ht="15.75" customHeight="1">
      <c r="E341" s="122"/>
      <c r="AD341" s="7"/>
    </row>
    <row r="342" ht="15.75" customHeight="1">
      <c r="E342" s="122"/>
      <c r="AD342" s="7"/>
    </row>
    <row r="343" ht="15.75" customHeight="1">
      <c r="E343" s="122"/>
      <c r="AD343" s="7"/>
    </row>
    <row r="344" ht="15.75" customHeight="1">
      <c r="E344" s="122"/>
      <c r="AD344" s="7"/>
    </row>
    <row r="345" ht="15.75" customHeight="1">
      <c r="E345" s="122"/>
      <c r="AD345" s="7"/>
    </row>
    <row r="346" ht="15.75" customHeight="1">
      <c r="E346" s="122"/>
      <c r="AD346" s="7"/>
    </row>
    <row r="347" ht="15.75" customHeight="1">
      <c r="E347" s="122"/>
      <c r="AD347" s="7"/>
    </row>
    <row r="348" ht="15.75" customHeight="1">
      <c r="E348" s="122"/>
      <c r="AD348" s="7"/>
    </row>
    <row r="349" ht="15.75" customHeight="1">
      <c r="E349" s="122"/>
      <c r="AD349" s="7"/>
    </row>
    <row r="350" ht="15.75" customHeight="1">
      <c r="E350" s="122"/>
      <c r="AD350" s="7"/>
    </row>
    <row r="351" ht="15.75" customHeight="1">
      <c r="E351" s="122"/>
      <c r="AD351" s="7"/>
    </row>
    <row r="352" ht="15.75" customHeight="1">
      <c r="E352" s="122"/>
      <c r="AD352" s="7"/>
    </row>
    <row r="353" ht="15.75" customHeight="1">
      <c r="E353" s="122"/>
      <c r="AD353" s="7"/>
    </row>
    <row r="354" ht="15.75" customHeight="1">
      <c r="E354" s="122"/>
      <c r="AD354" s="7"/>
    </row>
    <row r="355" ht="15.75" customHeight="1">
      <c r="E355" s="122"/>
      <c r="AD355" s="7"/>
    </row>
    <row r="356" ht="15.75" customHeight="1">
      <c r="E356" s="122"/>
      <c r="AD356" s="7"/>
    </row>
    <row r="357" ht="15.75" customHeight="1">
      <c r="E357" s="122"/>
      <c r="AD357" s="7"/>
    </row>
    <row r="358" ht="15.75" customHeight="1">
      <c r="E358" s="122"/>
      <c r="AD358" s="7"/>
    </row>
    <row r="359" ht="15.75" customHeight="1">
      <c r="E359" s="122"/>
      <c r="AD359" s="7"/>
    </row>
    <row r="360" ht="15.75" customHeight="1">
      <c r="E360" s="122"/>
      <c r="AD360" s="7"/>
    </row>
    <row r="361" ht="15.75" customHeight="1">
      <c r="E361" s="122"/>
      <c r="AD361" s="7"/>
    </row>
    <row r="362" ht="15.75" customHeight="1">
      <c r="E362" s="122"/>
      <c r="AD362" s="7"/>
    </row>
    <row r="363" ht="15.75" customHeight="1">
      <c r="E363" s="122"/>
      <c r="AD363" s="7"/>
    </row>
    <row r="364" ht="15.75" customHeight="1">
      <c r="E364" s="122"/>
      <c r="AD364" s="7"/>
    </row>
    <row r="365" ht="15.75" customHeight="1">
      <c r="E365" s="122"/>
      <c r="AD365" s="7"/>
    </row>
    <row r="366" ht="15.75" customHeight="1">
      <c r="E366" s="122"/>
      <c r="AD366" s="7"/>
    </row>
    <row r="367" ht="15.75" customHeight="1">
      <c r="E367" s="122"/>
      <c r="AD367" s="7"/>
    </row>
    <row r="368" ht="15.75" customHeight="1">
      <c r="E368" s="122"/>
      <c r="AD368" s="7"/>
    </row>
    <row r="369" ht="15.75" customHeight="1">
      <c r="E369" s="122"/>
      <c r="AD369" s="7"/>
    </row>
    <row r="370" ht="15.75" customHeight="1">
      <c r="E370" s="122"/>
      <c r="AD370" s="7"/>
    </row>
    <row r="371" ht="15.75" customHeight="1">
      <c r="E371" s="122"/>
      <c r="AD371" s="7"/>
    </row>
    <row r="372" ht="15.75" customHeight="1">
      <c r="E372" s="122"/>
      <c r="AD372" s="7"/>
    </row>
    <row r="373" ht="15.75" customHeight="1">
      <c r="E373" s="122"/>
      <c r="AD373" s="7"/>
    </row>
    <row r="374" ht="15.75" customHeight="1">
      <c r="E374" s="122"/>
      <c r="AD374" s="7"/>
    </row>
    <row r="375" ht="15.75" customHeight="1">
      <c r="E375" s="122"/>
      <c r="AD375" s="7"/>
    </row>
    <row r="376" ht="15.75" customHeight="1">
      <c r="E376" s="122"/>
      <c r="AD376" s="7"/>
    </row>
    <row r="377" ht="15.75" customHeight="1">
      <c r="E377" s="122"/>
      <c r="AD377" s="7"/>
    </row>
    <row r="378" ht="15.75" customHeight="1">
      <c r="E378" s="122"/>
      <c r="AD378" s="7"/>
    </row>
    <row r="379" ht="15.75" customHeight="1">
      <c r="E379" s="122"/>
      <c r="AD379" s="7"/>
    </row>
    <row r="380" ht="15.75" customHeight="1">
      <c r="E380" s="122"/>
      <c r="AD380" s="7"/>
    </row>
    <row r="381" ht="15.75" customHeight="1">
      <c r="E381" s="122"/>
      <c r="AD381" s="7"/>
    </row>
    <row r="382" ht="15.75" customHeight="1">
      <c r="E382" s="122"/>
      <c r="AD382" s="7"/>
    </row>
    <row r="383" ht="15.75" customHeight="1">
      <c r="E383" s="122"/>
      <c r="AD383" s="7"/>
    </row>
    <row r="384" ht="15.75" customHeight="1">
      <c r="E384" s="122"/>
      <c r="AD384" s="7"/>
    </row>
    <row r="385" ht="15.75" customHeight="1">
      <c r="E385" s="122"/>
      <c r="AD385" s="7"/>
    </row>
    <row r="386" ht="15.75" customHeight="1">
      <c r="E386" s="122"/>
      <c r="AD386" s="7"/>
    </row>
    <row r="387" ht="15.75" customHeight="1">
      <c r="E387" s="122"/>
      <c r="AD387" s="7"/>
    </row>
    <row r="388" ht="15.75" customHeight="1">
      <c r="E388" s="122"/>
      <c r="AD388" s="7"/>
    </row>
    <row r="389" ht="15.75" customHeight="1">
      <c r="E389" s="122"/>
      <c r="AD389" s="7"/>
    </row>
    <row r="390" ht="15.75" customHeight="1">
      <c r="E390" s="122"/>
      <c r="AD390" s="7"/>
    </row>
    <row r="391" ht="15.75" customHeight="1">
      <c r="E391" s="122"/>
      <c r="AD391" s="7"/>
    </row>
    <row r="392" ht="15.75" customHeight="1">
      <c r="E392" s="122"/>
      <c r="AD392" s="7"/>
    </row>
    <row r="393" ht="15.75" customHeight="1">
      <c r="E393" s="122"/>
      <c r="AD393" s="7"/>
    </row>
    <row r="394" ht="15.75" customHeight="1">
      <c r="E394" s="122"/>
      <c r="AD394" s="7"/>
    </row>
    <row r="395" ht="15.75" customHeight="1">
      <c r="E395" s="122"/>
      <c r="AD395" s="7"/>
    </row>
    <row r="396" ht="15.75" customHeight="1">
      <c r="E396" s="122"/>
      <c r="AD396" s="7"/>
    </row>
    <row r="397" ht="15.75" customHeight="1">
      <c r="E397" s="122"/>
      <c r="AD397" s="7"/>
    </row>
    <row r="398" ht="15.75" customHeight="1">
      <c r="E398" s="122"/>
      <c r="AD398" s="7"/>
    </row>
    <row r="399" ht="15.75" customHeight="1">
      <c r="E399" s="122"/>
      <c r="AD399" s="7"/>
    </row>
    <row r="400" ht="15.75" customHeight="1">
      <c r="E400" s="122"/>
      <c r="AD400" s="7"/>
    </row>
    <row r="401" ht="15.75" customHeight="1">
      <c r="E401" s="122"/>
      <c r="AD401" s="7"/>
    </row>
    <row r="402" ht="15.75" customHeight="1">
      <c r="E402" s="122"/>
      <c r="AD402" s="7"/>
    </row>
    <row r="403" ht="15.75" customHeight="1">
      <c r="E403" s="122"/>
      <c r="AD403" s="7"/>
    </row>
    <row r="404" ht="15.75" customHeight="1">
      <c r="E404" s="122"/>
      <c r="AD404" s="7"/>
    </row>
    <row r="405" ht="15.75" customHeight="1">
      <c r="E405" s="122"/>
      <c r="AD405" s="7"/>
    </row>
    <row r="406" ht="15.75" customHeight="1">
      <c r="E406" s="122"/>
      <c r="AD406" s="7"/>
    </row>
    <row r="407" ht="15.75" customHeight="1">
      <c r="E407" s="122"/>
      <c r="AD407" s="7"/>
    </row>
    <row r="408" ht="15.75" customHeight="1">
      <c r="E408" s="122"/>
      <c r="AD408" s="7"/>
    </row>
    <row r="409" ht="15.75" customHeight="1">
      <c r="E409" s="122"/>
      <c r="AD409" s="7"/>
    </row>
    <row r="410" ht="15.75" customHeight="1">
      <c r="E410" s="122"/>
      <c r="AD410" s="7"/>
    </row>
    <row r="411" ht="15.75" customHeight="1">
      <c r="E411" s="122"/>
      <c r="AD411" s="7"/>
    </row>
    <row r="412" ht="15.75" customHeight="1">
      <c r="E412" s="122"/>
      <c r="AD412" s="7"/>
    </row>
    <row r="413" ht="15.75" customHeight="1">
      <c r="E413" s="122"/>
      <c r="AD413" s="7"/>
    </row>
    <row r="414" ht="15.75" customHeight="1">
      <c r="E414" s="122"/>
      <c r="AD414" s="7"/>
    </row>
    <row r="415" ht="15.75" customHeight="1">
      <c r="E415" s="122"/>
      <c r="AD415" s="7"/>
    </row>
    <row r="416" ht="15.75" customHeight="1">
      <c r="E416" s="122"/>
      <c r="AD416" s="7"/>
    </row>
    <row r="417" ht="15.75" customHeight="1">
      <c r="E417" s="122"/>
      <c r="AD417" s="7"/>
    </row>
    <row r="418" ht="15.75" customHeight="1">
      <c r="E418" s="122"/>
      <c r="AD418" s="7"/>
    </row>
    <row r="419" ht="15.75" customHeight="1">
      <c r="E419" s="122"/>
      <c r="AD419" s="7"/>
    </row>
    <row r="420" ht="15.75" customHeight="1">
      <c r="E420" s="122"/>
      <c r="AD420" s="7"/>
    </row>
    <row r="421" ht="15.75" customHeight="1">
      <c r="E421" s="122"/>
      <c r="AD421" s="7"/>
    </row>
    <row r="422" ht="15.75" customHeight="1">
      <c r="E422" s="122"/>
      <c r="AD422" s="7"/>
    </row>
    <row r="423" ht="15.75" customHeight="1">
      <c r="E423" s="122"/>
      <c r="AD423" s="7"/>
    </row>
    <row r="424" ht="15.75" customHeight="1">
      <c r="E424" s="122"/>
      <c r="AD424" s="7"/>
    </row>
    <row r="425" ht="15.75" customHeight="1">
      <c r="E425" s="122"/>
      <c r="AD425" s="7"/>
    </row>
    <row r="426" ht="15.75" customHeight="1">
      <c r="E426" s="122"/>
      <c r="AD426" s="7"/>
    </row>
    <row r="427" ht="15.75" customHeight="1">
      <c r="E427" s="122"/>
      <c r="AD427" s="7"/>
    </row>
    <row r="428" ht="15.75" customHeight="1">
      <c r="E428" s="122"/>
      <c r="AD428" s="7"/>
    </row>
    <row r="429" ht="15.75" customHeight="1">
      <c r="E429" s="122"/>
      <c r="AD429" s="7"/>
    </row>
    <row r="430" ht="15.75" customHeight="1">
      <c r="E430" s="122"/>
      <c r="AD430" s="7"/>
    </row>
    <row r="431" ht="15.75" customHeight="1">
      <c r="E431" s="122"/>
      <c r="AD431" s="7"/>
    </row>
    <row r="432" ht="15.75" customHeight="1">
      <c r="E432" s="122"/>
      <c r="AD432" s="7"/>
    </row>
    <row r="433" ht="15.75" customHeight="1">
      <c r="E433" s="122"/>
      <c r="AD433" s="7"/>
    </row>
    <row r="434" ht="15.75" customHeight="1">
      <c r="E434" s="122"/>
      <c r="AD434" s="7"/>
    </row>
    <row r="435" ht="15.75" customHeight="1">
      <c r="E435" s="122"/>
      <c r="AD435" s="7"/>
    </row>
    <row r="436" ht="15.75" customHeight="1">
      <c r="E436" s="122"/>
      <c r="AD436" s="7"/>
    </row>
    <row r="437" ht="15.75" customHeight="1">
      <c r="E437" s="122"/>
      <c r="AD437" s="7"/>
    </row>
    <row r="438" ht="15.75" customHeight="1">
      <c r="E438" s="122"/>
      <c r="AD438" s="7"/>
    </row>
    <row r="439" ht="15.75" customHeight="1">
      <c r="E439" s="122"/>
      <c r="AD439" s="7"/>
    </row>
    <row r="440" ht="15.75" customHeight="1">
      <c r="E440" s="122"/>
      <c r="AD440" s="7"/>
    </row>
    <row r="441" ht="15.75" customHeight="1">
      <c r="E441" s="122"/>
      <c r="AD441" s="7"/>
    </row>
    <row r="442" ht="15.75" customHeight="1">
      <c r="E442" s="122"/>
      <c r="AD442" s="7"/>
    </row>
    <row r="443" ht="15.75" customHeight="1">
      <c r="E443" s="122"/>
      <c r="AD443" s="7"/>
    </row>
    <row r="444" ht="15.75" customHeight="1">
      <c r="E444" s="122"/>
      <c r="AD444" s="7"/>
    </row>
    <row r="445" ht="15.75" customHeight="1">
      <c r="E445" s="122"/>
      <c r="AD445" s="7"/>
    </row>
    <row r="446" ht="15.75" customHeight="1">
      <c r="E446" s="122"/>
      <c r="AD446" s="7"/>
    </row>
    <row r="447" ht="15.75" customHeight="1">
      <c r="E447" s="122"/>
      <c r="AD447" s="7"/>
    </row>
    <row r="448" ht="15.75" customHeight="1">
      <c r="E448" s="122"/>
      <c r="AD448" s="7"/>
    </row>
    <row r="449" ht="15.75" customHeight="1">
      <c r="E449" s="122"/>
      <c r="AD449" s="7"/>
    </row>
    <row r="450" ht="15.75" customHeight="1">
      <c r="E450" s="122"/>
      <c r="AD450" s="7"/>
    </row>
    <row r="451" ht="15.75" customHeight="1">
      <c r="E451" s="122"/>
      <c r="AD451" s="7"/>
    </row>
    <row r="452" ht="15.75" customHeight="1">
      <c r="E452" s="122"/>
      <c r="AD452" s="7"/>
    </row>
    <row r="453" ht="15.75" customHeight="1">
      <c r="E453" s="122"/>
      <c r="AD453" s="7"/>
    </row>
    <row r="454" ht="15.75" customHeight="1">
      <c r="E454" s="122"/>
      <c r="AD454" s="7"/>
    </row>
    <row r="455" ht="15.75" customHeight="1">
      <c r="E455" s="122"/>
      <c r="AD455" s="7"/>
    </row>
    <row r="456" ht="15.75" customHeight="1">
      <c r="E456" s="122"/>
      <c r="AD456" s="7"/>
    </row>
    <row r="457" ht="15.75" customHeight="1">
      <c r="E457" s="122"/>
      <c r="AD457" s="7"/>
    </row>
    <row r="458" ht="15.75" customHeight="1">
      <c r="E458" s="122"/>
      <c r="AD458" s="7"/>
    </row>
    <row r="459" ht="15.75" customHeight="1">
      <c r="E459" s="122"/>
      <c r="AD459" s="7"/>
    </row>
    <row r="460" ht="15.75" customHeight="1">
      <c r="E460" s="122"/>
      <c r="AD460" s="7"/>
    </row>
    <row r="461" ht="15.75" customHeight="1">
      <c r="E461" s="122"/>
      <c r="AD461" s="7"/>
    </row>
    <row r="462" ht="15.75" customHeight="1">
      <c r="E462" s="122"/>
      <c r="AD462" s="7"/>
    </row>
    <row r="463" ht="15.75" customHeight="1">
      <c r="E463" s="122"/>
      <c r="AD463" s="7"/>
    </row>
    <row r="464" ht="15.75" customHeight="1">
      <c r="E464" s="122"/>
      <c r="AD464" s="7"/>
    </row>
    <row r="465" ht="15.75" customHeight="1">
      <c r="E465" s="122"/>
      <c r="AD465" s="7"/>
    </row>
    <row r="466" ht="15.75" customHeight="1">
      <c r="E466" s="122"/>
      <c r="AD466" s="7"/>
    </row>
    <row r="467" ht="15.75" customHeight="1">
      <c r="E467" s="122"/>
      <c r="AD467" s="7"/>
    </row>
    <row r="468" ht="15.75" customHeight="1">
      <c r="E468" s="122"/>
      <c r="AD468" s="7"/>
    </row>
    <row r="469" ht="15.75" customHeight="1">
      <c r="E469" s="122"/>
      <c r="AD469" s="7"/>
    </row>
    <row r="470" ht="15.75" customHeight="1">
      <c r="E470" s="122"/>
      <c r="AD470" s="7"/>
    </row>
    <row r="471" ht="15.75" customHeight="1">
      <c r="E471" s="122"/>
      <c r="AD471" s="7"/>
    </row>
    <row r="472" ht="15.75" customHeight="1">
      <c r="E472" s="122"/>
      <c r="AD472" s="7"/>
    </row>
    <row r="473" ht="15.75" customHeight="1">
      <c r="E473" s="122"/>
      <c r="AD473" s="7"/>
    </row>
    <row r="474" ht="15.75" customHeight="1">
      <c r="E474" s="122"/>
      <c r="AD474" s="7"/>
    </row>
    <row r="475" ht="15.75" customHeight="1">
      <c r="E475" s="122"/>
      <c r="AD475" s="7"/>
    </row>
    <row r="476" ht="15.75" customHeight="1">
      <c r="E476" s="122"/>
      <c r="AD476" s="7"/>
    </row>
    <row r="477" ht="15.75" customHeight="1">
      <c r="E477" s="122"/>
      <c r="AD477" s="7"/>
    </row>
    <row r="478" ht="15.75" customHeight="1">
      <c r="E478" s="122"/>
      <c r="AD478" s="7"/>
    </row>
    <row r="479" ht="15.75" customHeight="1">
      <c r="E479" s="122"/>
      <c r="AD479" s="7"/>
    </row>
    <row r="480" ht="15.75" customHeight="1">
      <c r="E480" s="122"/>
      <c r="AD480" s="7"/>
    </row>
    <row r="481" ht="15.75" customHeight="1">
      <c r="E481" s="122"/>
      <c r="AD481" s="7"/>
    </row>
    <row r="482" ht="15.75" customHeight="1">
      <c r="E482" s="122"/>
      <c r="AD482" s="7"/>
    </row>
    <row r="483" ht="15.75" customHeight="1">
      <c r="E483" s="122"/>
      <c r="AD483" s="7"/>
    </row>
    <row r="484" ht="15.75" customHeight="1">
      <c r="E484" s="122"/>
      <c r="AD484" s="7"/>
    </row>
    <row r="485" ht="15.75" customHeight="1">
      <c r="E485" s="122"/>
      <c r="AD485" s="7"/>
    </row>
    <row r="486" ht="15.75" customHeight="1">
      <c r="E486" s="122"/>
      <c r="AD486" s="7"/>
    </row>
    <row r="487" ht="15.75" customHeight="1">
      <c r="E487" s="122"/>
      <c r="AD487" s="7"/>
    </row>
    <row r="488" ht="15.75" customHeight="1">
      <c r="E488" s="122"/>
      <c r="AD488" s="7"/>
    </row>
    <row r="489" ht="15.75" customHeight="1">
      <c r="E489" s="122"/>
      <c r="AD489" s="7"/>
    </row>
    <row r="490" ht="15.75" customHeight="1">
      <c r="E490" s="122"/>
      <c r="AD490" s="7"/>
    </row>
    <row r="491" ht="15.75" customHeight="1">
      <c r="E491" s="122"/>
      <c r="AD491" s="7"/>
    </row>
    <row r="492" ht="15.75" customHeight="1">
      <c r="E492" s="122"/>
      <c r="AD492" s="7"/>
    </row>
    <row r="493" ht="15.75" customHeight="1">
      <c r="E493" s="122"/>
      <c r="AD493" s="7"/>
    </row>
    <row r="494" ht="15.75" customHeight="1">
      <c r="E494" s="122"/>
      <c r="AD494" s="7"/>
    </row>
    <row r="495" ht="15.75" customHeight="1">
      <c r="E495" s="122"/>
      <c r="AD495" s="7"/>
    </row>
    <row r="496" ht="15.75" customHeight="1">
      <c r="E496" s="122"/>
      <c r="AD496" s="7"/>
    </row>
    <row r="497" ht="15.75" customHeight="1">
      <c r="E497" s="122"/>
      <c r="AD497" s="7"/>
    </row>
    <row r="498" ht="15.75" customHeight="1">
      <c r="E498" s="122"/>
      <c r="AD498" s="7"/>
    </row>
    <row r="499" ht="15.75" customHeight="1">
      <c r="E499" s="122"/>
      <c r="AD499" s="7"/>
    </row>
    <row r="500" ht="15.75" customHeight="1">
      <c r="E500" s="122"/>
      <c r="AD500" s="7"/>
    </row>
    <row r="501" ht="15.75" customHeight="1">
      <c r="E501" s="122"/>
      <c r="AD501" s="7"/>
    </row>
    <row r="502" ht="15.75" customHeight="1">
      <c r="E502" s="122"/>
      <c r="AD502" s="7"/>
    </row>
    <row r="503" ht="15.75" customHeight="1">
      <c r="E503" s="122"/>
      <c r="AD503" s="7"/>
    </row>
    <row r="504" ht="15.75" customHeight="1">
      <c r="E504" s="122"/>
      <c r="AD504" s="7"/>
    </row>
    <row r="505" ht="15.75" customHeight="1">
      <c r="E505" s="122"/>
      <c r="AD505" s="7"/>
    </row>
    <row r="506" ht="15.75" customHeight="1">
      <c r="E506" s="122"/>
      <c r="AD506" s="7"/>
    </row>
    <row r="507" ht="15.75" customHeight="1">
      <c r="E507" s="122"/>
      <c r="AD507" s="7"/>
    </row>
    <row r="508" ht="15.75" customHeight="1">
      <c r="E508" s="122"/>
      <c r="AD508" s="7"/>
    </row>
    <row r="509" ht="15.75" customHeight="1">
      <c r="E509" s="122"/>
      <c r="AD509" s="7"/>
    </row>
    <row r="510" ht="15.75" customHeight="1">
      <c r="E510" s="122"/>
      <c r="AD510" s="7"/>
    </row>
    <row r="511" ht="15.75" customHeight="1">
      <c r="E511" s="122"/>
      <c r="AD511" s="7"/>
    </row>
    <row r="512" ht="15.75" customHeight="1">
      <c r="E512" s="122"/>
      <c r="AD512" s="7"/>
    </row>
    <row r="513" ht="15.75" customHeight="1">
      <c r="E513" s="122"/>
      <c r="AD513" s="7"/>
    </row>
    <row r="514" ht="15.75" customHeight="1">
      <c r="E514" s="122"/>
      <c r="AD514" s="7"/>
    </row>
    <row r="515" ht="15.75" customHeight="1">
      <c r="E515" s="122"/>
      <c r="AD515" s="7"/>
    </row>
    <row r="516" ht="15.75" customHeight="1">
      <c r="E516" s="122"/>
      <c r="AD516" s="7"/>
    </row>
    <row r="517" ht="15.75" customHeight="1">
      <c r="E517" s="122"/>
      <c r="AD517" s="7"/>
    </row>
    <row r="518" ht="15.75" customHeight="1">
      <c r="E518" s="122"/>
      <c r="AD518" s="7"/>
    </row>
    <row r="519" ht="15.75" customHeight="1">
      <c r="E519" s="122"/>
      <c r="AD519" s="7"/>
    </row>
    <row r="520" ht="15.75" customHeight="1">
      <c r="E520" s="122"/>
      <c r="AD520" s="7"/>
    </row>
    <row r="521" ht="15.75" customHeight="1">
      <c r="E521" s="122"/>
      <c r="AD521" s="7"/>
    </row>
    <row r="522" ht="15.75" customHeight="1">
      <c r="E522" s="122"/>
      <c r="AD522" s="7"/>
    </row>
    <row r="523" ht="15.75" customHeight="1">
      <c r="E523" s="122"/>
      <c r="AD523" s="7"/>
    </row>
    <row r="524" ht="15.75" customHeight="1">
      <c r="E524" s="122"/>
      <c r="AD524" s="7"/>
    </row>
    <row r="525" ht="15.75" customHeight="1">
      <c r="E525" s="122"/>
      <c r="AD525" s="7"/>
    </row>
    <row r="526" ht="15.75" customHeight="1">
      <c r="E526" s="122"/>
      <c r="AD526" s="7"/>
    </row>
    <row r="527" ht="15.75" customHeight="1">
      <c r="E527" s="122"/>
      <c r="AD527" s="7"/>
    </row>
    <row r="528" ht="15.75" customHeight="1">
      <c r="E528" s="122"/>
      <c r="AD528" s="7"/>
    </row>
    <row r="529" ht="15.75" customHeight="1">
      <c r="E529" s="122"/>
      <c r="AD529" s="7"/>
    </row>
    <row r="530" ht="15.75" customHeight="1">
      <c r="E530" s="122"/>
      <c r="AD530" s="7"/>
    </row>
    <row r="531" ht="15.75" customHeight="1">
      <c r="E531" s="122"/>
      <c r="AD531" s="7"/>
    </row>
    <row r="532" ht="15.75" customHeight="1">
      <c r="E532" s="122"/>
      <c r="AD532" s="7"/>
    </row>
    <row r="533" ht="15.75" customHeight="1">
      <c r="E533" s="122"/>
      <c r="AD533" s="7"/>
    </row>
    <row r="534" ht="15.75" customHeight="1">
      <c r="E534" s="122"/>
      <c r="AD534" s="7"/>
    </row>
    <row r="535" ht="15.75" customHeight="1">
      <c r="E535" s="122"/>
      <c r="AD535" s="7"/>
    </row>
    <row r="536" ht="15.75" customHeight="1">
      <c r="E536" s="122"/>
      <c r="AD536" s="7"/>
    </row>
    <row r="537" ht="15.75" customHeight="1">
      <c r="E537" s="122"/>
      <c r="AD537" s="7"/>
    </row>
    <row r="538" ht="15.75" customHeight="1">
      <c r="E538" s="122"/>
      <c r="AD538" s="7"/>
    </row>
    <row r="539" ht="15.75" customHeight="1">
      <c r="E539" s="122"/>
      <c r="AD539" s="7"/>
    </row>
    <row r="540" ht="15.75" customHeight="1">
      <c r="E540" s="122"/>
      <c r="AD540" s="7"/>
    </row>
    <row r="541" ht="15.75" customHeight="1">
      <c r="E541" s="122"/>
      <c r="AD541" s="7"/>
    </row>
    <row r="542" ht="15.75" customHeight="1">
      <c r="E542" s="122"/>
      <c r="AD542" s="7"/>
    </row>
    <row r="543" ht="15.75" customHeight="1">
      <c r="E543" s="122"/>
      <c r="AD543" s="7"/>
    </row>
    <row r="544" ht="15.75" customHeight="1">
      <c r="E544" s="122"/>
      <c r="AD544" s="7"/>
    </row>
    <row r="545" ht="15.75" customHeight="1">
      <c r="E545" s="122"/>
      <c r="AD545" s="7"/>
    </row>
    <row r="546" ht="15.75" customHeight="1">
      <c r="E546" s="122"/>
      <c r="AD546" s="7"/>
    </row>
    <row r="547" ht="15.75" customHeight="1">
      <c r="E547" s="122"/>
      <c r="AD547" s="7"/>
    </row>
    <row r="548" ht="15.75" customHeight="1">
      <c r="E548" s="122"/>
      <c r="AD548" s="7"/>
    </row>
    <row r="549" ht="15.75" customHeight="1">
      <c r="E549" s="122"/>
      <c r="AD549" s="7"/>
    </row>
    <row r="550" ht="15.75" customHeight="1">
      <c r="E550" s="122"/>
      <c r="AD550" s="7"/>
    </row>
    <row r="551" ht="15.75" customHeight="1">
      <c r="E551" s="122"/>
      <c r="AD551" s="7"/>
    </row>
    <row r="552" ht="15.75" customHeight="1">
      <c r="E552" s="122"/>
      <c r="AD552" s="7"/>
    </row>
    <row r="553" ht="15.75" customHeight="1">
      <c r="E553" s="122"/>
      <c r="AD553" s="7"/>
    </row>
    <row r="554" ht="15.75" customHeight="1">
      <c r="E554" s="122"/>
      <c r="AD554" s="7"/>
    </row>
    <row r="555" ht="15.75" customHeight="1">
      <c r="E555" s="122"/>
      <c r="AD555" s="7"/>
    </row>
    <row r="556" ht="15.75" customHeight="1">
      <c r="E556" s="122"/>
      <c r="AD556" s="7"/>
    </row>
    <row r="557" ht="15.75" customHeight="1">
      <c r="E557" s="122"/>
      <c r="AD557" s="7"/>
    </row>
    <row r="558" ht="15.75" customHeight="1">
      <c r="E558" s="122"/>
      <c r="AD558" s="7"/>
    </row>
    <row r="559" ht="15.75" customHeight="1">
      <c r="E559" s="122"/>
      <c r="AD559" s="7"/>
    </row>
    <row r="560" ht="15.75" customHeight="1">
      <c r="E560" s="122"/>
      <c r="AD560" s="7"/>
    </row>
    <row r="561" ht="15.75" customHeight="1">
      <c r="E561" s="122"/>
      <c r="AD561" s="7"/>
    </row>
    <row r="562" ht="15.75" customHeight="1">
      <c r="E562" s="122"/>
      <c r="AD562" s="7"/>
    </row>
    <row r="563" ht="15.75" customHeight="1">
      <c r="E563" s="122"/>
      <c r="AD563" s="7"/>
    </row>
    <row r="564" ht="15.75" customHeight="1">
      <c r="E564" s="122"/>
      <c r="AD564" s="7"/>
    </row>
    <row r="565" ht="15.75" customHeight="1">
      <c r="E565" s="122"/>
      <c r="AD565" s="7"/>
    </row>
    <row r="566" ht="15.75" customHeight="1">
      <c r="E566" s="122"/>
      <c r="AD566" s="7"/>
    </row>
    <row r="567" ht="15.75" customHeight="1">
      <c r="E567" s="122"/>
      <c r="AD567" s="7"/>
    </row>
    <row r="568" ht="15.75" customHeight="1">
      <c r="E568" s="122"/>
      <c r="AD568" s="7"/>
    </row>
    <row r="569" ht="15.75" customHeight="1">
      <c r="E569" s="122"/>
      <c r="AD569" s="7"/>
    </row>
    <row r="570" ht="15.75" customHeight="1">
      <c r="E570" s="122"/>
      <c r="AD570" s="7"/>
    </row>
    <row r="571" ht="15.75" customHeight="1">
      <c r="E571" s="122"/>
      <c r="AD571" s="7"/>
    </row>
    <row r="572" ht="15.75" customHeight="1">
      <c r="E572" s="122"/>
      <c r="AD572" s="7"/>
    </row>
    <row r="573" ht="15.75" customHeight="1">
      <c r="E573" s="122"/>
      <c r="AD573" s="7"/>
    </row>
    <row r="574" ht="15.75" customHeight="1">
      <c r="E574" s="122"/>
      <c r="AD574" s="7"/>
    </row>
    <row r="575" ht="15.75" customHeight="1">
      <c r="E575" s="122"/>
      <c r="AD575" s="7"/>
    </row>
    <row r="576" ht="15.75" customHeight="1">
      <c r="E576" s="122"/>
      <c r="AD576" s="7"/>
    </row>
    <row r="577" ht="15.75" customHeight="1">
      <c r="E577" s="122"/>
      <c r="AD577" s="7"/>
    </row>
    <row r="578" ht="15.75" customHeight="1">
      <c r="E578" s="122"/>
      <c r="AD578" s="7"/>
    </row>
    <row r="579" ht="15.75" customHeight="1">
      <c r="E579" s="122"/>
      <c r="AD579" s="7"/>
    </row>
    <row r="580" ht="15.75" customHeight="1">
      <c r="E580" s="122"/>
      <c r="AD580" s="7"/>
    </row>
    <row r="581" ht="15.75" customHeight="1">
      <c r="E581" s="122"/>
      <c r="AD581" s="7"/>
    </row>
    <row r="582" ht="15.75" customHeight="1">
      <c r="E582" s="122"/>
      <c r="AD582" s="7"/>
    </row>
    <row r="583" ht="15.75" customHeight="1">
      <c r="E583" s="122"/>
      <c r="AD583" s="7"/>
    </row>
    <row r="584" ht="15.75" customHeight="1">
      <c r="E584" s="122"/>
      <c r="AD584" s="7"/>
    </row>
    <row r="585" ht="15.75" customHeight="1">
      <c r="E585" s="122"/>
      <c r="AD585" s="7"/>
    </row>
    <row r="586" ht="15.75" customHeight="1">
      <c r="E586" s="122"/>
      <c r="AD586" s="7"/>
    </row>
    <row r="587" ht="15.75" customHeight="1">
      <c r="E587" s="122"/>
      <c r="AD587" s="7"/>
    </row>
    <row r="588" ht="15.75" customHeight="1">
      <c r="E588" s="122"/>
      <c r="AD588" s="7"/>
    </row>
    <row r="589" ht="15.75" customHeight="1">
      <c r="E589" s="122"/>
      <c r="AD589" s="7"/>
    </row>
    <row r="590" ht="15.75" customHeight="1">
      <c r="E590" s="122"/>
      <c r="AD590" s="7"/>
    </row>
    <row r="591" ht="15.75" customHeight="1">
      <c r="E591" s="122"/>
      <c r="AD591" s="7"/>
    </row>
    <row r="592" ht="15.75" customHeight="1">
      <c r="E592" s="122"/>
      <c r="AD592" s="7"/>
    </row>
    <row r="593" ht="15.75" customHeight="1">
      <c r="E593" s="122"/>
      <c r="AD593" s="7"/>
    </row>
    <row r="594" ht="15.75" customHeight="1">
      <c r="E594" s="122"/>
      <c r="AD594" s="7"/>
    </row>
    <row r="595" ht="15.75" customHeight="1">
      <c r="E595" s="122"/>
      <c r="AD595" s="7"/>
    </row>
    <row r="596" ht="15.75" customHeight="1">
      <c r="E596" s="122"/>
      <c r="AD596" s="7"/>
    </row>
    <row r="597" ht="15.75" customHeight="1">
      <c r="E597" s="122"/>
      <c r="AD597" s="7"/>
    </row>
    <row r="598" ht="15.75" customHeight="1">
      <c r="E598" s="122"/>
      <c r="AD598" s="7"/>
    </row>
    <row r="599" ht="15.75" customHeight="1">
      <c r="E599" s="122"/>
      <c r="AD599" s="7"/>
    </row>
    <row r="600" ht="15.75" customHeight="1">
      <c r="E600" s="122"/>
      <c r="AD600" s="7"/>
    </row>
    <row r="601" ht="15.75" customHeight="1">
      <c r="E601" s="122"/>
      <c r="AD601" s="7"/>
    </row>
    <row r="602" ht="15.75" customHeight="1">
      <c r="E602" s="122"/>
      <c r="AD602" s="7"/>
    </row>
    <row r="603" ht="15.75" customHeight="1">
      <c r="E603" s="122"/>
      <c r="AD603" s="7"/>
    </row>
    <row r="604" ht="15.75" customHeight="1">
      <c r="E604" s="122"/>
      <c r="AD604" s="7"/>
    </row>
    <row r="605" ht="15.75" customHeight="1">
      <c r="E605" s="122"/>
      <c r="AD605" s="7"/>
    </row>
    <row r="606" ht="15.75" customHeight="1">
      <c r="E606" s="122"/>
      <c r="AD606" s="7"/>
    </row>
    <row r="607" ht="15.75" customHeight="1">
      <c r="E607" s="122"/>
      <c r="AD607" s="7"/>
    </row>
    <row r="608" ht="15.75" customHeight="1">
      <c r="E608" s="122"/>
      <c r="AD608" s="7"/>
    </row>
    <row r="609" ht="15.75" customHeight="1">
      <c r="E609" s="122"/>
      <c r="AD609" s="7"/>
    </row>
    <row r="610" ht="15.75" customHeight="1">
      <c r="E610" s="122"/>
      <c r="AD610" s="7"/>
    </row>
    <row r="611" ht="15.75" customHeight="1">
      <c r="E611" s="122"/>
      <c r="AD611" s="7"/>
    </row>
    <row r="612" ht="15.75" customHeight="1">
      <c r="E612" s="122"/>
      <c r="AD612" s="7"/>
    </row>
    <row r="613" ht="15.75" customHeight="1">
      <c r="E613" s="122"/>
      <c r="AD613" s="7"/>
    </row>
    <row r="614" ht="15.75" customHeight="1">
      <c r="E614" s="122"/>
      <c r="AD614" s="7"/>
    </row>
    <row r="615" ht="15.75" customHeight="1">
      <c r="E615" s="122"/>
      <c r="AD615" s="7"/>
    </row>
    <row r="616" ht="15.75" customHeight="1">
      <c r="E616" s="122"/>
      <c r="AD616" s="7"/>
    </row>
    <row r="617" ht="15.75" customHeight="1">
      <c r="E617" s="122"/>
      <c r="AD617" s="7"/>
    </row>
    <row r="618" ht="15.75" customHeight="1">
      <c r="E618" s="122"/>
      <c r="AD618" s="7"/>
    </row>
    <row r="619" ht="15.75" customHeight="1">
      <c r="E619" s="122"/>
      <c r="AD619" s="7"/>
    </row>
    <row r="620" ht="15.75" customHeight="1">
      <c r="E620" s="122"/>
      <c r="AD620" s="7"/>
    </row>
    <row r="621" ht="15.75" customHeight="1">
      <c r="E621" s="122"/>
      <c r="AD621" s="7"/>
    </row>
    <row r="622" ht="15.75" customHeight="1">
      <c r="E622" s="122"/>
      <c r="AD622" s="7"/>
    </row>
    <row r="623" ht="15.75" customHeight="1">
      <c r="E623" s="122"/>
      <c r="AD623" s="7"/>
    </row>
    <row r="624" ht="15.75" customHeight="1">
      <c r="E624" s="122"/>
      <c r="AD624" s="7"/>
    </row>
    <row r="625" ht="15.75" customHeight="1">
      <c r="E625" s="122"/>
      <c r="AD625" s="7"/>
    </row>
    <row r="626" ht="15.75" customHeight="1">
      <c r="E626" s="122"/>
      <c r="AD626" s="7"/>
    </row>
    <row r="627" ht="15.75" customHeight="1">
      <c r="E627" s="122"/>
      <c r="AD627" s="7"/>
    </row>
    <row r="628" ht="15.75" customHeight="1">
      <c r="E628" s="122"/>
      <c r="AD628" s="7"/>
    </row>
    <row r="629" ht="15.75" customHeight="1">
      <c r="E629" s="122"/>
      <c r="AD629" s="7"/>
    </row>
    <row r="630" ht="15.75" customHeight="1">
      <c r="E630" s="122"/>
      <c r="AD630" s="7"/>
    </row>
    <row r="631" ht="15.75" customHeight="1">
      <c r="E631" s="122"/>
      <c r="AD631" s="7"/>
    </row>
    <row r="632" ht="15.75" customHeight="1">
      <c r="E632" s="122"/>
      <c r="AD632" s="7"/>
    </row>
    <row r="633" ht="15.75" customHeight="1">
      <c r="E633" s="122"/>
      <c r="AD633" s="7"/>
    </row>
    <row r="634" ht="15.75" customHeight="1">
      <c r="E634" s="122"/>
      <c r="AD634" s="7"/>
    </row>
    <row r="635" ht="15.75" customHeight="1">
      <c r="E635" s="122"/>
      <c r="AD635" s="7"/>
    </row>
    <row r="636" ht="15.75" customHeight="1">
      <c r="E636" s="122"/>
      <c r="AD636" s="7"/>
    </row>
    <row r="637" ht="15.75" customHeight="1">
      <c r="E637" s="122"/>
      <c r="AD637" s="7"/>
    </row>
    <row r="638" ht="15.75" customHeight="1">
      <c r="E638" s="122"/>
      <c r="AD638" s="7"/>
    </row>
    <row r="639" ht="15.75" customHeight="1">
      <c r="E639" s="122"/>
      <c r="AD639" s="7"/>
    </row>
    <row r="640" ht="15.75" customHeight="1">
      <c r="E640" s="122"/>
      <c r="AD640" s="7"/>
    </row>
    <row r="641" ht="15.75" customHeight="1">
      <c r="E641" s="122"/>
      <c r="AD641" s="7"/>
    </row>
    <row r="642" ht="15.75" customHeight="1">
      <c r="E642" s="122"/>
      <c r="AD642" s="7"/>
    </row>
    <row r="643" ht="15.75" customHeight="1">
      <c r="E643" s="122"/>
      <c r="AD643" s="7"/>
    </row>
    <row r="644" ht="15.75" customHeight="1">
      <c r="E644" s="122"/>
      <c r="AD644" s="7"/>
    </row>
    <row r="645" ht="15.75" customHeight="1">
      <c r="E645" s="122"/>
      <c r="AD645" s="7"/>
    </row>
    <row r="646" ht="15.75" customHeight="1">
      <c r="E646" s="122"/>
      <c r="AD646" s="7"/>
    </row>
    <row r="647" ht="15.75" customHeight="1">
      <c r="E647" s="122"/>
      <c r="AD647" s="7"/>
    </row>
    <row r="648" ht="15.75" customHeight="1">
      <c r="E648" s="122"/>
      <c r="AD648" s="7"/>
    </row>
    <row r="649" ht="15.75" customHeight="1">
      <c r="E649" s="122"/>
      <c r="AD649" s="7"/>
    </row>
    <row r="650" ht="15.75" customHeight="1">
      <c r="E650" s="122"/>
      <c r="AD650" s="7"/>
    </row>
    <row r="651" ht="15.75" customHeight="1">
      <c r="E651" s="122"/>
      <c r="AD651" s="7"/>
    </row>
    <row r="652" ht="15.75" customHeight="1">
      <c r="E652" s="122"/>
      <c r="AD652" s="7"/>
    </row>
    <row r="653" ht="15.75" customHeight="1">
      <c r="E653" s="122"/>
      <c r="AD653" s="7"/>
    </row>
    <row r="654" ht="15.75" customHeight="1">
      <c r="E654" s="122"/>
      <c r="AD654" s="7"/>
    </row>
    <row r="655" ht="15.75" customHeight="1">
      <c r="E655" s="122"/>
      <c r="AD655" s="7"/>
    </row>
    <row r="656" ht="15.75" customHeight="1">
      <c r="E656" s="122"/>
      <c r="AD656" s="7"/>
    </row>
    <row r="657" ht="15.75" customHeight="1">
      <c r="E657" s="122"/>
      <c r="AD657" s="7"/>
    </row>
    <row r="658" ht="15.75" customHeight="1">
      <c r="E658" s="122"/>
      <c r="AD658" s="7"/>
    </row>
    <row r="659" ht="15.75" customHeight="1">
      <c r="E659" s="122"/>
      <c r="AD659" s="7"/>
    </row>
    <row r="660" ht="15.75" customHeight="1">
      <c r="E660" s="122"/>
      <c r="AD660" s="7"/>
    </row>
    <row r="661" ht="15.75" customHeight="1">
      <c r="E661" s="122"/>
      <c r="AD661" s="7"/>
    </row>
    <row r="662" ht="15.75" customHeight="1">
      <c r="E662" s="122"/>
      <c r="AD662" s="7"/>
    </row>
    <row r="663" ht="15.75" customHeight="1">
      <c r="E663" s="122"/>
      <c r="AD663" s="7"/>
    </row>
    <row r="664" ht="15.75" customHeight="1">
      <c r="E664" s="122"/>
      <c r="AD664" s="7"/>
    </row>
    <row r="665" ht="15.75" customHeight="1">
      <c r="E665" s="122"/>
      <c r="AD665" s="7"/>
    </row>
    <row r="666" ht="15.75" customHeight="1">
      <c r="E666" s="122"/>
      <c r="AD666" s="7"/>
    </row>
    <row r="667" ht="15.75" customHeight="1">
      <c r="E667" s="122"/>
      <c r="AD667" s="7"/>
    </row>
    <row r="668" ht="15.75" customHeight="1">
      <c r="E668" s="122"/>
      <c r="AD668" s="7"/>
    </row>
    <row r="669" ht="15.75" customHeight="1">
      <c r="E669" s="122"/>
      <c r="AD669" s="7"/>
    </row>
    <row r="670" ht="15.75" customHeight="1">
      <c r="E670" s="122"/>
      <c r="AD670" s="7"/>
    </row>
    <row r="671" ht="15.75" customHeight="1">
      <c r="E671" s="122"/>
      <c r="AD671" s="7"/>
    </row>
    <row r="672" ht="15.75" customHeight="1">
      <c r="E672" s="122"/>
      <c r="AD672" s="7"/>
    </row>
    <row r="673" ht="15.75" customHeight="1">
      <c r="E673" s="122"/>
      <c r="AD673" s="7"/>
    </row>
    <row r="674" ht="15.75" customHeight="1">
      <c r="E674" s="122"/>
      <c r="AD674" s="7"/>
    </row>
    <row r="675" ht="15.75" customHeight="1">
      <c r="E675" s="122"/>
      <c r="AD675" s="7"/>
    </row>
    <row r="676" ht="15.75" customHeight="1">
      <c r="E676" s="122"/>
      <c r="AD676" s="7"/>
    </row>
    <row r="677" ht="15.75" customHeight="1">
      <c r="E677" s="122"/>
      <c r="AD677" s="7"/>
    </row>
    <row r="678" ht="15.75" customHeight="1">
      <c r="E678" s="122"/>
      <c r="AD678" s="7"/>
    </row>
    <row r="679" ht="15.75" customHeight="1">
      <c r="E679" s="122"/>
      <c r="AD679" s="7"/>
    </row>
    <row r="680" ht="15.75" customHeight="1">
      <c r="E680" s="122"/>
      <c r="AD680" s="7"/>
    </row>
    <row r="681" ht="15.75" customHeight="1">
      <c r="E681" s="122"/>
      <c r="AD681" s="7"/>
    </row>
    <row r="682" ht="15.75" customHeight="1">
      <c r="E682" s="122"/>
      <c r="AD682" s="7"/>
    </row>
    <row r="683" ht="15.75" customHeight="1">
      <c r="E683" s="122"/>
      <c r="AD683" s="7"/>
    </row>
    <row r="684" ht="15.75" customHeight="1">
      <c r="E684" s="122"/>
      <c r="AD684" s="7"/>
    </row>
    <row r="685" ht="15.75" customHeight="1">
      <c r="E685" s="122"/>
      <c r="AD685" s="7"/>
    </row>
    <row r="686" ht="15.75" customHeight="1">
      <c r="E686" s="122"/>
      <c r="AD686" s="7"/>
    </row>
    <row r="687" ht="15.75" customHeight="1">
      <c r="E687" s="122"/>
      <c r="AD687" s="7"/>
    </row>
    <row r="688" ht="15.75" customHeight="1">
      <c r="E688" s="122"/>
      <c r="AD688" s="7"/>
    </row>
    <row r="689" ht="15.75" customHeight="1">
      <c r="E689" s="122"/>
      <c r="AD689" s="7"/>
    </row>
    <row r="690" ht="15.75" customHeight="1">
      <c r="E690" s="122"/>
      <c r="AD690" s="7"/>
    </row>
    <row r="691" ht="15.75" customHeight="1">
      <c r="E691" s="122"/>
      <c r="AD691" s="7"/>
    </row>
    <row r="692" ht="15.75" customHeight="1">
      <c r="E692" s="122"/>
      <c r="AD692" s="7"/>
    </row>
    <row r="693" ht="15.75" customHeight="1">
      <c r="E693" s="122"/>
      <c r="AD693" s="7"/>
    </row>
    <row r="694" ht="15.75" customHeight="1">
      <c r="E694" s="122"/>
      <c r="AD694" s="7"/>
    </row>
    <row r="695" ht="15.75" customHeight="1">
      <c r="E695" s="122"/>
      <c r="AD695" s="7"/>
    </row>
    <row r="696" ht="15.75" customHeight="1">
      <c r="E696" s="122"/>
      <c r="AD696" s="7"/>
    </row>
    <row r="697" ht="15.75" customHeight="1">
      <c r="E697" s="122"/>
      <c r="AD697" s="7"/>
    </row>
    <row r="698" ht="15.75" customHeight="1">
      <c r="E698" s="122"/>
      <c r="AD698" s="7"/>
    </row>
    <row r="699" ht="15.75" customHeight="1">
      <c r="E699" s="122"/>
      <c r="AD699" s="7"/>
    </row>
    <row r="700" ht="15.75" customHeight="1">
      <c r="E700" s="122"/>
      <c r="AD700" s="7"/>
    </row>
    <row r="701" ht="15.75" customHeight="1">
      <c r="E701" s="122"/>
      <c r="AD701" s="7"/>
    </row>
    <row r="702" ht="15.75" customHeight="1">
      <c r="E702" s="122"/>
      <c r="AD702" s="7"/>
    </row>
    <row r="703" ht="15.75" customHeight="1">
      <c r="E703" s="122"/>
      <c r="AD703" s="7"/>
    </row>
    <row r="704" ht="15.75" customHeight="1">
      <c r="E704" s="122"/>
      <c r="AD704" s="7"/>
    </row>
    <row r="705" ht="15.75" customHeight="1">
      <c r="E705" s="122"/>
      <c r="AD705" s="7"/>
    </row>
    <row r="706" ht="15.75" customHeight="1">
      <c r="E706" s="122"/>
      <c r="AD706" s="7"/>
    </row>
    <row r="707" ht="15.75" customHeight="1">
      <c r="E707" s="122"/>
      <c r="AD707" s="7"/>
    </row>
    <row r="708" ht="15.75" customHeight="1">
      <c r="E708" s="122"/>
      <c r="AD708" s="7"/>
    </row>
    <row r="709" ht="15.75" customHeight="1">
      <c r="E709" s="122"/>
      <c r="AD709" s="7"/>
    </row>
    <row r="710" ht="15.75" customHeight="1">
      <c r="E710" s="122"/>
      <c r="AD710" s="7"/>
    </row>
    <row r="711" ht="15.75" customHeight="1">
      <c r="E711" s="122"/>
      <c r="AD711" s="7"/>
    </row>
    <row r="712" ht="15.75" customHeight="1">
      <c r="E712" s="122"/>
      <c r="AD712" s="7"/>
    </row>
    <row r="713" ht="15.75" customHeight="1">
      <c r="E713" s="122"/>
      <c r="AD713" s="7"/>
    </row>
    <row r="714" ht="15.75" customHeight="1">
      <c r="E714" s="122"/>
      <c r="AD714" s="7"/>
    </row>
    <row r="715" ht="15.75" customHeight="1">
      <c r="E715" s="122"/>
      <c r="AD715" s="7"/>
    </row>
    <row r="716" ht="15.75" customHeight="1">
      <c r="E716" s="122"/>
      <c r="AD716" s="7"/>
    </row>
    <row r="717" ht="15.75" customHeight="1">
      <c r="E717" s="122"/>
      <c r="AD717" s="7"/>
    </row>
    <row r="718" ht="15.75" customHeight="1">
      <c r="E718" s="122"/>
      <c r="AD718" s="7"/>
    </row>
    <row r="719" ht="15.75" customHeight="1">
      <c r="E719" s="122"/>
      <c r="AD719" s="7"/>
    </row>
    <row r="720" ht="15.75" customHeight="1">
      <c r="E720" s="122"/>
      <c r="AD720" s="7"/>
    </row>
    <row r="721" ht="15.75" customHeight="1">
      <c r="E721" s="122"/>
      <c r="AD721" s="7"/>
    </row>
    <row r="722" ht="15.75" customHeight="1">
      <c r="E722" s="122"/>
      <c r="AD722" s="7"/>
    </row>
    <row r="723" ht="15.75" customHeight="1">
      <c r="E723" s="122"/>
      <c r="AD723" s="7"/>
    </row>
    <row r="724" ht="15.75" customHeight="1">
      <c r="E724" s="122"/>
      <c r="AD724" s="7"/>
    </row>
    <row r="725" ht="15.75" customHeight="1">
      <c r="E725" s="122"/>
      <c r="AD725" s="7"/>
    </row>
    <row r="726" ht="15.75" customHeight="1">
      <c r="E726" s="122"/>
      <c r="AD726" s="7"/>
    </row>
    <row r="727" ht="15.75" customHeight="1">
      <c r="E727" s="122"/>
      <c r="AD727" s="7"/>
    </row>
    <row r="728" ht="15.75" customHeight="1">
      <c r="E728" s="122"/>
      <c r="AD728" s="7"/>
    </row>
    <row r="729" ht="15.75" customHeight="1">
      <c r="E729" s="122"/>
      <c r="AD729" s="7"/>
    </row>
    <row r="730" ht="15.75" customHeight="1">
      <c r="E730" s="122"/>
      <c r="AD730" s="7"/>
    </row>
    <row r="731" ht="15.75" customHeight="1">
      <c r="E731" s="122"/>
      <c r="AD731" s="7"/>
    </row>
    <row r="732" ht="15.75" customHeight="1">
      <c r="E732" s="122"/>
      <c r="AD732" s="7"/>
    </row>
    <row r="733" ht="15.75" customHeight="1">
      <c r="E733" s="122"/>
      <c r="AD733" s="7"/>
    </row>
    <row r="734" ht="15.75" customHeight="1">
      <c r="E734" s="122"/>
      <c r="AD734" s="7"/>
    </row>
    <row r="735" ht="15.75" customHeight="1">
      <c r="E735" s="122"/>
      <c r="AD735" s="7"/>
    </row>
    <row r="736" ht="15.75" customHeight="1">
      <c r="E736" s="122"/>
      <c r="AD736" s="7"/>
    </row>
    <row r="737" ht="15.75" customHeight="1">
      <c r="E737" s="122"/>
      <c r="AD737" s="7"/>
    </row>
    <row r="738" ht="15.75" customHeight="1">
      <c r="E738" s="122"/>
      <c r="AD738" s="7"/>
    </row>
    <row r="739" ht="15.75" customHeight="1">
      <c r="E739" s="122"/>
      <c r="AD739" s="7"/>
    </row>
    <row r="740" ht="15.75" customHeight="1">
      <c r="E740" s="122"/>
      <c r="AD740" s="7"/>
    </row>
    <row r="741" ht="15.75" customHeight="1">
      <c r="E741" s="122"/>
      <c r="AD741" s="7"/>
    </row>
    <row r="742" ht="15.75" customHeight="1">
      <c r="E742" s="122"/>
      <c r="AD742" s="7"/>
    </row>
    <row r="743" ht="15.75" customHeight="1">
      <c r="E743" s="122"/>
      <c r="AD743" s="7"/>
    </row>
    <row r="744" ht="15.75" customHeight="1">
      <c r="E744" s="122"/>
      <c r="AD744" s="7"/>
    </row>
    <row r="745" ht="15.75" customHeight="1">
      <c r="E745" s="122"/>
      <c r="AD745" s="7"/>
    </row>
    <row r="746" ht="15.75" customHeight="1">
      <c r="E746" s="122"/>
      <c r="AD746" s="7"/>
    </row>
    <row r="747" ht="15.75" customHeight="1">
      <c r="E747" s="122"/>
      <c r="AD747" s="7"/>
    </row>
    <row r="748" ht="15.75" customHeight="1">
      <c r="E748" s="122"/>
      <c r="AD748" s="7"/>
    </row>
    <row r="749" ht="15.75" customHeight="1">
      <c r="E749" s="122"/>
      <c r="AD749" s="7"/>
    </row>
    <row r="750" ht="15.75" customHeight="1">
      <c r="E750" s="122"/>
      <c r="AD750" s="7"/>
    </row>
    <row r="751" ht="15.75" customHeight="1">
      <c r="E751" s="122"/>
      <c r="AD751" s="7"/>
    </row>
    <row r="752" ht="15.75" customHeight="1">
      <c r="E752" s="122"/>
      <c r="AD752" s="7"/>
    </row>
    <row r="753" ht="15.75" customHeight="1">
      <c r="E753" s="122"/>
      <c r="AD753" s="7"/>
    </row>
    <row r="754" ht="15.75" customHeight="1">
      <c r="E754" s="122"/>
      <c r="AD754" s="7"/>
    </row>
    <row r="755" ht="15.75" customHeight="1">
      <c r="E755" s="122"/>
      <c r="AD755" s="7"/>
    </row>
    <row r="756" ht="15.75" customHeight="1">
      <c r="E756" s="122"/>
      <c r="AD756" s="7"/>
    </row>
    <row r="757" ht="15.75" customHeight="1">
      <c r="E757" s="122"/>
      <c r="AD757" s="7"/>
    </row>
    <row r="758" ht="15.75" customHeight="1">
      <c r="E758" s="122"/>
      <c r="AD758" s="7"/>
    </row>
    <row r="759" ht="15.75" customHeight="1">
      <c r="E759" s="122"/>
      <c r="AD759" s="7"/>
    </row>
    <row r="760" ht="15.75" customHeight="1">
      <c r="E760" s="122"/>
      <c r="AD760" s="7"/>
    </row>
    <row r="761" ht="15.75" customHeight="1">
      <c r="E761" s="122"/>
      <c r="AD761" s="7"/>
    </row>
    <row r="762" ht="15.75" customHeight="1">
      <c r="E762" s="122"/>
      <c r="AD762" s="7"/>
    </row>
    <row r="763" ht="15.75" customHeight="1">
      <c r="E763" s="122"/>
      <c r="AD763" s="7"/>
    </row>
    <row r="764" ht="15.75" customHeight="1">
      <c r="E764" s="122"/>
      <c r="AD764" s="7"/>
    </row>
    <row r="765" ht="15.75" customHeight="1">
      <c r="E765" s="122"/>
      <c r="AD765" s="7"/>
    </row>
    <row r="766" ht="15.75" customHeight="1">
      <c r="E766" s="122"/>
      <c r="AD766" s="7"/>
    </row>
    <row r="767" ht="15.75" customHeight="1">
      <c r="E767" s="122"/>
      <c r="AD767" s="7"/>
    </row>
    <row r="768" ht="15.75" customHeight="1">
      <c r="E768" s="122"/>
      <c r="AD768" s="7"/>
    </row>
    <row r="769" ht="15.75" customHeight="1">
      <c r="E769" s="122"/>
      <c r="AD769" s="7"/>
    </row>
    <row r="770" ht="15.75" customHeight="1">
      <c r="E770" s="122"/>
      <c r="AD770" s="7"/>
    </row>
    <row r="771" ht="15.75" customHeight="1">
      <c r="E771" s="122"/>
      <c r="AD771" s="7"/>
    </row>
    <row r="772" ht="15.75" customHeight="1">
      <c r="E772" s="122"/>
      <c r="AD772" s="7"/>
    </row>
    <row r="773" ht="15.75" customHeight="1">
      <c r="E773" s="122"/>
      <c r="AD773" s="7"/>
    </row>
    <row r="774" ht="15.75" customHeight="1">
      <c r="E774" s="122"/>
      <c r="AD774" s="7"/>
    </row>
    <row r="775" ht="15.75" customHeight="1">
      <c r="E775" s="122"/>
      <c r="AD775" s="7"/>
    </row>
    <row r="776" ht="15.75" customHeight="1">
      <c r="E776" s="122"/>
      <c r="AD776" s="7"/>
    </row>
    <row r="777" ht="15.75" customHeight="1">
      <c r="E777" s="122"/>
      <c r="AD777" s="7"/>
    </row>
    <row r="778" ht="15.75" customHeight="1">
      <c r="E778" s="122"/>
      <c r="AD778" s="7"/>
    </row>
    <row r="779" ht="15.75" customHeight="1">
      <c r="E779" s="122"/>
      <c r="AD779" s="7"/>
    </row>
    <row r="780" ht="15.75" customHeight="1">
      <c r="E780" s="122"/>
      <c r="AD780" s="7"/>
    </row>
    <row r="781" ht="15.75" customHeight="1">
      <c r="E781" s="122"/>
      <c r="AD781" s="7"/>
    </row>
    <row r="782" ht="15.75" customHeight="1">
      <c r="E782" s="122"/>
      <c r="AD782" s="7"/>
    </row>
    <row r="783" ht="15.75" customHeight="1">
      <c r="E783" s="122"/>
      <c r="AD783" s="7"/>
    </row>
    <row r="784" ht="15.75" customHeight="1">
      <c r="E784" s="122"/>
      <c r="AD784" s="7"/>
    </row>
    <row r="785" ht="15.75" customHeight="1">
      <c r="E785" s="122"/>
      <c r="AD785" s="7"/>
    </row>
    <row r="786" ht="15.75" customHeight="1">
      <c r="E786" s="122"/>
      <c r="AD786" s="7"/>
    </row>
    <row r="787" ht="15.75" customHeight="1">
      <c r="E787" s="122"/>
      <c r="AD787" s="7"/>
    </row>
    <row r="788" ht="15.75" customHeight="1">
      <c r="E788" s="122"/>
      <c r="AD788" s="7"/>
    </row>
    <row r="789" ht="15.75" customHeight="1">
      <c r="E789" s="122"/>
      <c r="AD789" s="7"/>
    </row>
    <row r="790" ht="15.75" customHeight="1">
      <c r="E790" s="122"/>
      <c r="AD790" s="7"/>
    </row>
    <row r="791" ht="15.75" customHeight="1">
      <c r="E791" s="122"/>
      <c r="AD791" s="7"/>
    </row>
    <row r="792" ht="15.75" customHeight="1">
      <c r="E792" s="122"/>
      <c r="AD792" s="7"/>
    </row>
    <row r="793" ht="15.75" customHeight="1">
      <c r="E793" s="122"/>
      <c r="AD793" s="7"/>
    </row>
    <row r="794" ht="15.75" customHeight="1">
      <c r="E794" s="122"/>
      <c r="AD794" s="7"/>
    </row>
    <row r="795" ht="15.75" customHeight="1">
      <c r="E795" s="122"/>
      <c r="AD795" s="7"/>
    </row>
    <row r="796" ht="15.75" customHeight="1">
      <c r="E796" s="122"/>
      <c r="AD796" s="7"/>
    </row>
    <row r="797" ht="15.75" customHeight="1">
      <c r="E797" s="122"/>
      <c r="AD797" s="7"/>
    </row>
    <row r="798" ht="15.75" customHeight="1">
      <c r="E798" s="122"/>
      <c r="AD798" s="7"/>
    </row>
    <row r="799" ht="15.75" customHeight="1">
      <c r="E799" s="122"/>
      <c r="AD799" s="7"/>
    </row>
    <row r="800" ht="15.75" customHeight="1">
      <c r="E800" s="122"/>
      <c r="AD800" s="7"/>
    </row>
    <row r="801" ht="15.75" customHeight="1">
      <c r="E801" s="122"/>
      <c r="AD801" s="7"/>
    </row>
    <row r="802" ht="15.75" customHeight="1">
      <c r="E802" s="122"/>
      <c r="AD802" s="7"/>
    </row>
    <row r="803" ht="15.75" customHeight="1">
      <c r="E803" s="122"/>
      <c r="AD803" s="7"/>
    </row>
    <row r="804" ht="15.75" customHeight="1">
      <c r="E804" s="122"/>
      <c r="AD804" s="7"/>
    </row>
    <row r="805" ht="15.75" customHeight="1">
      <c r="E805" s="122"/>
      <c r="AD805" s="7"/>
    </row>
    <row r="806" ht="15.75" customHeight="1">
      <c r="E806" s="122"/>
      <c r="AD806" s="7"/>
    </row>
    <row r="807" ht="15.75" customHeight="1">
      <c r="E807" s="122"/>
      <c r="AD807" s="7"/>
    </row>
    <row r="808" ht="15.75" customHeight="1">
      <c r="E808" s="122"/>
      <c r="AD808" s="7"/>
    </row>
    <row r="809" ht="15.75" customHeight="1">
      <c r="E809" s="122"/>
      <c r="AD809" s="7"/>
    </row>
    <row r="810" ht="15.75" customHeight="1">
      <c r="E810" s="122"/>
      <c r="AD810" s="7"/>
    </row>
    <row r="811" ht="15.75" customHeight="1">
      <c r="E811" s="122"/>
      <c r="AD811" s="7"/>
    </row>
    <row r="812" ht="15.75" customHeight="1">
      <c r="E812" s="122"/>
      <c r="AD812" s="7"/>
    </row>
    <row r="813" ht="15.75" customHeight="1">
      <c r="E813" s="122"/>
      <c r="AD813" s="7"/>
    </row>
    <row r="814" ht="15.75" customHeight="1">
      <c r="E814" s="122"/>
      <c r="AD814" s="7"/>
    </row>
    <row r="815" ht="15.75" customHeight="1">
      <c r="E815" s="122"/>
      <c r="AD815" s="7"/>
    </row>
    <row r="816" ht="15.75" customHeight="1">
      <c r="E816" s="122"/>
      <c r="AD816" s="7"/>
    </row>
    <row r="817" ht="15.75" customHeight="1">
      <c r="E817" s="122"/>
      <c r="AD817" s="7"/>
    </row>
    <row r="818" ht="15.75" customHeight="1">
      <c r="E818" s="122"/>
      <c r="AD818" s="7"/>
    </row>
    <row r="819" ht="15.75" customHeight="1">
      <c r="E819" s="122"/>
      <c r="AD819" s="7"/>
    </row>
    <row r="820" ht="15.75" customHeight="1">
      <c r="E820" s="122"/>
      <c r="AD820" s="7"/>
    </row>
    <row r="821" ht="15.75" customHeight="1">
      <c r="E821" s="122"/>
      <c r="AD821" s="7"/>
    </row>
    <row r="822" ht="15.75" customHeight="1">
      <c r="E822" s="122"/>
      <c r="AD822" s="7"/>
    </row>
    <row r="823" ht="15.75" customHeight="1">
      <c r="E823" s="122"/>
      <c r="AD823" s="7"/>
    </row>
    <row r="824" ht="15.75" customHeight="1">
      <c r="E824" s="122"/>
      <c r="AD824" s="7"/>
    </row>
    <row r="825" ht="15.75" customHeight="1">
      <c r="E825" s="122"/>
      <c r="AD825" s="7"/>
    </row>
    <row r="826" ht="15.75" customHeight="1">
      <c r="E826" s="122"/>
      <c r="AD826" s="7"/>
    </row>
    <row r="827" ht="15.75" customHeight="1">
      <c r="E827" s="122"/>
      <c r="AD827" s="7"/>
    </row>
    <row r="828" ht="15.75" customHeight="1">
      <c r="E828" s="122"/>
      <c r="AD828" s="7"/>
    </row>
    <row r="829" ht="15.75" customHeight="1">
      <c r="E829" s="122"/>
      <c r="AD829" s="7"/>
    </row>
    <row r="830" ht="15.75" customHeight="1">
      <c r="E830" s="122"/>
      <c r="AD830" s="7"/>
    </row>
    <row r="831" ht="15.75" customHeight="1">
      <c r="E831" s="122"/>
      <c r="AD831" s="7"/>
    </row>
    <row r="832" ht="15.75" customHeight="1">
      <c r="E832" s="122"/>
      <c r="AD832" s="7"/>
    </row>
    <row r="833" ht="15.75" customHeight="1">
      <c r="E833" s="122"/>
      <c r="AD833" s="7"/>
    </row>
    <row r="834" ht="15.75" customHeight="1">
      <c r="E834" s="122"/>
      <c r="AD834" s="7"/>
    </row>
    <row r="835" ht="15.75" customHeight="1">
      <c r="E835" s="122"/>
      <c r="AD835" s="7"/>
    </row>
    <row r="836" ht="15.75" customHeight="1">
      <c r="E836" s="122"/>
      <c r="AD836" s="7"/>
    </row>
    <row r="837" ht="15.75" customHeight="1">
      <c r="E837" s="122"/>
      <c r="AD837" s="7"/>
    </row>
    <row r="838" ht="15.75" customHeight="1">
      <c r="E838" s="122"/>
      <c r="AD838" s="7"/>
    </row>
    <row r="839" ht="15.75" customHeight="1">
      <c r="E839" s="122"/>
      <c r="AD839" s="7"/>
    </row>
    <row r="840" ht="15.75" customHeight="1">
      <c r="E840" s="122"/>
      <c r="AD840" s="7"/>
    </row>
    <row r="841" ht="15.75" customHeight="1">
      <c r="E841" s="122"/>
      <c r="AD841" s="7"/>
    </row>
    <row r="842" ht="15.75" customHeight="1">
      <c r="E842" s="122"/>
      <c r="AD842" s="7"/>
    </row>
    <row r="843" ht="15.75" customHeight="1">
      <c r="E843" s="122"/>
      <c r="AD843" s="7"/>
    </row>
    <row r="844" ht="15.75" customHeight="1">
      <c r="E844" s="122"/>
      <c r="AD844" s="7"/>
    </row>
    <row r="845" ht="15.75" customHeight="1">
      <c r="E845" s="122"/>
      <c r="AD845" s="7"/>
    </row>
    <row r="846" ht="15.75" customHeight="1">
      <c r="E846" s="122"/>
      <c r="AD846" s="7"/>
    </row>
    <row r="847" ht="15.75" customHeight="1">
      <c r="E847" s="122"/>
      <c r="AD847" s="7"/>
    </row>
    <row r="848" ht="15.75" customHeight="1">
      <c r="E848" s="122"/>
      <c r="AD848" s="7"/>
    </row>
    <row r="849" ht="15.75" customHeight="1">
      <c r="E849" s="122"/>
      <c r="AD849" s="7"/>
    </row>
    <row r="850" ht="15.75" customHeight="1">
      <c r="E850" s="122"/>
      <c r="AD850" s="7"/>
    </row>
    <row r="851" ht="15.75" customHeight="1">
      <c r="E851" s="122"/>
      <c r="AD851" s="7"/>
    </row>
    <row r="852" ht="15.75" customHeight="1">
      <c r="E852" s="122"/>
      <c r="AD852" s="7"/>
    </row>
    <row r="853" ht="15.75" customHeight="1">
      <c r="E853" s="122"/>
      <c r="AD853" s="7"/>
    </row>
    <row r="854" ht="15.75" customHeight="1">
      <c r="E854" s="122"/>
      <c r="AD854" s="7"/>
    </row>
    <row r="855" ht="15.75" customHeight="1">
      <c r="E855" s="122"/>
      <c r="AD855" s="7"/>
    </row>
    <row r="856" ht="15.75" customHeight="1">
      <c r="E856" s="122"/>
      <c r="AD856" s="7"/>
    </row>
    <row r="857" ht="15.75" customHeight="1">
      <c r="E857" s="122"/>
      <c r="AD857" s="7"/>
    </row>
    <row r="858" ht="15.75" customHeight="1">
      <c r="E858" s="122"/>
      <c r="AD858" s="7"/>
    </row>
    <row r="859" ht="15.75" customHeight="1">
      <c r="E859" s="122"/>
      <c r="AD859" s="7"/>
    </row>
    <row r="860" ht="15.75" customHeight="1">
      <c r="E860" s="122"/>
      <c r="AD860" s="7"/>
    </row>
    <row r="861" ht="15.75" customHeight="1">
      <c r="E861" s="122"/>
      <c r="AD861" s="7"/>
    </row>
    <row r="862" ht="15.75" customHeight="1">
      <c r="E862" s="122"/>
      <c r="AD862" s="7"/>
    </row>
    <row r="863" ht="15.75" customHeight="1">
      <c r="E863" s="122"/>
      <c r="AD863" s="7"/>
    </row>
    <row r="864" ht="15.75" customHeight="1">
      <c r="E864" s="122"/>
      <c r="AD864" s="7"/>
    </row>
    <row r="865" ht="15.75" customHeight="1">
      <c r="E865" s="122"/>
      <c r="AD865" s="7"/>
    </row>
    <row r="866" ht="15.75" customHeight="1">
      <c r="E866" s="122"/>
      <c r="AD866" s="7"/>
    </row>
    <row r="867" ht="15.75" customHeight="1">
      <c r="E867" s="122"/>
      <c r="AD867" s="7"/>
    </row>
    <row r="868" ht="15.75" customHeight="1">
      <c r="E868" s="122"/>
      <c r="AD868" s="7"/>
    </row>
    <row r="869" ht="15.75" customHeight="1">
      <c r="E869" s="122"/>
      <c r="AD869" s="7"/>
    </row>
    <row r="870" ht="15.75" customHeight="1">
      <c r="E870" s="122"/>
      <c r="AD870" s="7"/>
    </row>
    <row r="871" ht="15.75" customHeight="1">
      <c r="E871" s="122"/>
      <c r="AD871" s="7"/>
    </row>
    <row r="872" ht="15.75" customHeight="1">
      <c r="E872" s="122"/>
      <c r="AD872" s="7"/>
    </row>
    <row r="873" ht="15.75" customHeight="1">
      <c r="E873" s="122"/>
      <c r="AD873" s="7"/>
    </row>
    <row r="874" ht="15.75" customHeight="1">
      <c r="E874" s="122"/>
      <c r="AD874" s="7"/>
    </row>
    <row r="875" ht="15.75" customHeight="1">
      <c r="E875" s="122"/>
      <c r="AD875" s="7"/>
    </row>
    <row r="876" ht="15.75" customHeight="1">
      <c r="E876" s="122"/>
      <c r="AD876" s="7"/>
    </row>
    <row r="877" ht="15.75" customHeight="1">
      <c r="E877" s="122"/>
      <c r="AD877" s="7"/>
    </row>
    <row r="878" ht="15.75" customHeight="1">
      <c r="E878" s="122"/>
      <c r="AD878" s="7"/>
    </row>
    <row r="879" ht="15.75" customHeight="1">
      <c r="E879" s="122"/>
      <c r="AD879" s="7"/>
    </row>
    <row r="880" ht="15.75" customHeight="1">
      <c r="E880" s="122"/>
      <c r="AD880" s="7"/>
    </row>
    <row r="881" ht="15.75" customHeight="1">
      <c r="E881" s="122"/>
      <c r="AD881" s="7"/>
    </row>
    <row r="882" ht="15.75" customHeight="1">
      <c r="E882" s="122"/>
      <c r="AD882" s="7"/>
    </row>
    <row r="883" ht="15.75" customHeight="1">
      <c r="E883" s="122"/>
      <c r="AD883" s="7"/>
    </row>
    <row r="884" ht="15.75" customHeight="1">
      <c r="E884" s="122"/>
      <c r="AD884" s="7"/>
    </row>
    <row r="885" ht="15.75" customHeight="1">
      <c r="E885" s="122"/>
      <c r="AD885" s="7"/>
    </row>
    <row r="886" ht="15.75" customHeight="1">
      <c r="E886" s="122"/>
      <c r="AD886" s="7"/>
    </row>
    <row r="887" ht="15.75" customHeight="1">
      <c r="E887" s="122"/>
      <c r="AD887" s="7"/>
    </row>
    <row r="888" ht="15.75" customHeight="1">
      <c r="E888" s="122"/>
      <c r="AD888" s="7"/>
    </row>
    <row r="889" ht="15.75" customHeight="1">
      <c r="E889" s="122"/>
      <c r="AD889" s="7"/>
    </row>
    <row r="890" ht="15.75" customHeight="1">
      <c r="E890" s="122"/>
      <c r="AD890" s="7"/>
    </row>
    <row r="891" ht="15.75" customHeight="1">
      <c r="E891" s="122"/>
      <c r="AD891" s="7"/>
    </row>
    <row r="892" ht="15.75" customHeight="1">
      <c r="E892" s="122"/>
      <c r="AD892" s="7"/>
    </row>
    <row r="893" ht="15.75" customHeight="1">
      <c r="E893" s="122"/>
      <c r="AD893" s="7"/>
    </row>
    <row r="894" ht="15.75" customHeight="1">
      <c r="E894" s="122"/>
      <c r="AD894" s="7"/>
    </row>
    <row r="895" ht="15.75" customHeight="1">
      <c r="E895" s="122"/>
      <c r="AD895" s="7"/>
    </row>
    <row r="896" ht="15.75" customHeight="1">
      <c r="E896" s="122"/>
      <c r="AD896" s="7"/>
    </row>
    <row r="897" ht="15.75" customHeight="1">
      <c r="E897" s="122"/>
      <c r="AD897" s="7"/>
    </row>
    <row r="898" ht="15.75" customHeight="1">
      <c r="E898" s="122"/>
      <c r="AD898" s="7"/>
    </row>
    <row r="899" ht="15.75" customHeight="1">
      <c r="E899" s="122"/>
      <c r="AD899" s="7"/>
    </row>
    <row r="900" ht="15.75" customHeight="1">
      <c r="E900" s="122"/>
      <c r="AD900" s="7"/>
    </row>
    <row r="901" ht="15.75" customHeight="1">
      <c r="E901" s="122"/>
      <c r="AD901" s="7"/>
    </row>
    <row r="902" ht="15.75" customHeight="1">
      <c r="E902" s="122"/>
      <c r="AD902" s="7"/>
    </row>
    <row r="903" ht="15.75" customHeight="1">
      <c r="E903" s="122"/>
      <c r="AD903" s="7"/>
    </row>
    <row r="904" ht="15.75" customHeight="1">
      <c r="E904" s="122"/>
      <c r="AD904" s="7"/>
    </row>
    <row r="905" ht="15.75" customHeight="1">
      <c r="E905" s="122"/>
      <c r="AD905" s="7"/>
    </row>
    <row r="906" ht="15.75" customHeight="1">
      <c r="E906" s="122"/>
      <c r="AD906" s="7"/>
    </row>
    <row r="907" ht="15.75" customHeight="1">
      <c r="E907" s="122"/>
      <c r="AD907" s="7"/>
    </row>
    <row r="908" ht="15.75" customHeight="1">
      <c r="E908" s="122"/>
      <c r="AD908" s="7"/>
    </row>
    <row r="909" ht="15.75" customHeight="1">
      <c r="E909" s="122"/>
      <c r="AD909" s="7"/>
    </row>
    <row r="910" ht="15.75" customHeight="1">
      <c r="E910" s="122"/>
      <c r="AD910" s="7"/>
    </row>
    <row r="911" ht="15.75" customHeight="1">
      <c r="E911" s="122"/>
      <c r="AD911" s="7"/>
    </row>
    <row r="912" ht="15.75" customHeight="1">
      <c r="E912" s="122"/>
      <c r="AD912" s="7"/>
    </row>
    <row r="913" ht="15.75" customHeight="1">
      <c r="E913" s="122"/>
      <c r="AD913" s="7"/>
    </row>
    <row r="914" ht="15.75" customHeight="1">
      <c r="E914" s="122"/>
      <c r="AD914" s="7"/>
    </row>
    <row r="915" ht="15.75" customHeight="1">
      <c r="E915" s="122"/>
      <c r="AD915" s="7"/>
    </row>
    <row r="916" ht="15.75" customHeight="1">
      <c r="E916" s="122"/>
      <c r="AD916" s="7"/>
    </row>
    <row r="917" ht="15.75" customHeight="1">
      <c r="E917" s="122"/>
      <c r="AD917" s="7"/>
    </row>
    <row r="918" ht="15.75" customHeight="1">
      <c r="E918" s="122"/>
      <c r="AD918" s="7"/>
    </row>
    <row r="919" ht="15.75" customHeight="1">
      <c r="E919" s="122"/>
      <c r="AD919" s="7"/>
    </row>
    <row r="920" ht="15.75" customHeight="1">
      <c r="E920" s="122"/>
      <c r="AD920" s="7"/>
    </row>
    <row r="921" ht="15.75" customHeight="1">
      <c r="E921" s="122"/>
      <c r="AD921" s="7"/>
    </row>
    <row r="922" ht="15.75" customHeight="1">
      <c r="E922" s="122"/>
      <c r="AD922" s="7"/>
    </row>
    <row r="923" ht="15.75" customHeight="1">
      <c r="E923" s="122"/>
      <c r="AD923" s="7"/>
    </row>
    <row r="924" ht="15.75" customHeight="1">
      <c r="E924" s="122"/>
      <c r="AD924" s="7"/>
    </row>
    <row r="925" ht="15.75" customHeight="1">
      <c r="E925" s="122"/>
      <c r="AD925" s="7"/>
    </row>
    <row r="926" ht="15.75" customHeight="1">
      <c r="E926" s="122"/>
      <c r="AD926" s="7"/>
    </row>
    <row r="927" ht="15.75" customHeight="1">
      <c r="E927" s="122"/>
      <c r="AD927" s="7"/>
    </row>
    <row r="928" ht="15.75" customHeight="1">
      <c r="E928" s="122"/>
      <c r="AD928" s="7"/>
    </row>
    <row r="929" ht="15.75" customHeight="1">
      <c r="E929" s="122"/>
      <c r="AD929" s="7"/>
    </row>
    <row r="930" ht="15.75" customHeight="1">
      <c r="E930" s="122"/>
      <c r="AD930" s="7"/>
    </row>
    <row r="931" ht="15.75" customHeight="1">
      <c r="E931" s="122"/>
      <c r="AD931" s="7"/>
    </row>
    <row r="932" ht="15.75" customHeight="1">
      <c r="E932" s="122"/>
      <c r="AD932" s="7"/>
    </row>
    <row r="933" ht="15.75" customHeight="1">
      <c r="E933" s="122"/>
      <c r="AD933" s="7"/>
    </row>
    <row r="934" ht="15.75" customHeight="1">
      <c r="E934" s="122"/>
      <c r="AD934" s="7"/>
    </row>
    <row r="935" ht="15.75" customHeight="1">
      <c r="E935" s="122"/>
      <c r="AD935" s="7"/>
    </row>
    <row r="936" ht="15.75" customHeight="1">
      <c r="E936" s="122"/>
      <c r="AD936" s="7"/>
    </row>
    <row r="937" ht="15.75" customHeight="1">
      <c r="E937" s="122"/>
      <c r="AD937" s="7"/>
    </row>
    <row r="938" ht="15.75" customHeight="1">
      <c r="E938" s="122"/>
      <c r="AD938" s="7"/>
    </row>
    <row r="939" ht="15.75" customHeight="1">
      <c r="E939" s="122"/>
      <c r="AD939" s="7"/>
    </row>
    <row r="940" ht="15.75" customHeight="1">
      <c r="E940" s="122"/>
      <c r="AD940" s="7"/>
    </row>
    <row r="941" ht="15.75" customHeight="1">
      <c r="E941" s="122"/>
      <c r="AD941" s="7"/>
    </row>
    <row r="942" ht="15.75" customHeight="1">
      <c r="E942" s="122"/>
      <c r="AD942" s="7"/>
    </row>
    <row r="943" ht="15.75" customHeight="1">
      <c r="E943" s="122"/>
      <c r="AD943" s="7"/>
    </row>
    <row r="944" ht="15.75" customHeight="1">
      <c r="E944" s="122"/>
      <c r="AD944" s="7"/>
    </row>
    <row r="945" ht="15.75" customHeight="1">
      <c r="E945" s="122"/>
      <c r="AD945" s="7"/>
    </row>
    <row r="946" ht="15.75" customHeight="1">
      <c r="E946" s="122"/>
      <c r="AD946" s="7"/>
    </row>
    <row r="947" ht="15.75" customHeight="1">
      <c r="E947" s="122"/>
      <c r="AD947" s="7"/>
    </row>
    <row r="948" ht="15.75" customHeight="1">
      <c r="E948" s="122"/>
      <c r="AD948" s="7"/>
    </row>
    <row r="949" ht="15.75" customHeight="1">
      <c r="E949" s="122"/>
      <c r="AD949" s="7"/>
    </row>
    <row r="950" ht="15.75" customHeight="1">
      <c r="E950" s="122"/>
      <c r="AD950" s="7"/>
    </row>
    <row r="951" ht="15.75" customHeight="1">
      <c r="E951" s="122"/>
      <c r="AD951" s="7"/>
    </row>
    <row r="952" ht="15.75" customHeight="1">
      <c r="E952" s="122"/>
      <c r="AD952" s="7"/>
    </row>
    <row r="953" ht="15.75" customHeight="1">
      <c r="E953" s="122"/>
      <c r="AD953" s="7"/>
    </row>
    <row r="954" ht="15.75" customHeight="1">
      <c r="E954" s="122"/>
      <c r="AD954" s="7"/>
    </row>
    <row r="955" ht="15.75" customHeight="1">
      <c r="E955" s="122"/>
      <c r="AD955" s="7"/>
    </row>
    <row r="956" ht="15.75" customHeight="1">
      <c r="E956" s="122"/>
      <c r="AD956" s="7"/>
    </row>
    <row r="957" ht="15.75" customHeight="1">
      <c r="E957" s="122"/>
      <c r="AD957" s="7"/>
    </row>
    <row r="958" ht="15.75" customHeight="1">
      <c r="E958" s="122"/>
      <c r="AD958" s="7"/>
    </row>
    <row r="959" ht="15.75" customHeight="1">
      <c r="E959" s="122"/>
      <c r="AD959" s="7"/>
    </row>
    <row r="960" ht="15.75" customHeight="1">
      <c r="E960" s="122"/>
      <c r="AD960" s="7"/>
    </row>
    <row r="961" ht="15.75" customHeight="1">
      <c r="E961" s="122"/>
      <c r="AD961" s="7"/>
    </row>
    <row r="962" ht="15.75" customHeight="1">
      <c r="E962" s="122"/>
      <c r="AD962" s="7"/>
    </row>
    <row r="963" ht="15.75" customHeight="1">
      <c r="E963" s="122"/>
      <c r="AD963" s="7"/>
    </row>
    <row r="964" ht="15.75" customHeight="1">
      <c r="E964" s="122"/>
      <c r="AD964" s="7"/>
    </row>
    <row r="965" ht="15.75" customHeight="1">
      <c r="E965" s="122"/>
      <c r="AD965" s="7"/>
    </row>
    <row r="966" ht="15.75" customHeight="1">
      <c r="E966" s="122"/>
      <c r="AD966" s="7"/>
    </row>
    <row r="967" ht="15.75" customHeight="1">
      <c r="E967" s="122"/>
      <c r="AD967" s="7"/>
    </row>
    <row r="968" ht="15.75" customHeight="1">
      <c r="E968" s="122"/>
      <c r="AD968" s="7"/>
    </row>
    <row r="969" ht="15.75" customHeight="1">
      <c r="E969" s="122"/>
      <c r="AD969" s="7"/>
    </row>
    <row r="970" ht="15.75" customHeight="1">
      <c r="E970" s="122"/>
      <c r="AD970" s="7"/>
    </row>
    <row r="971" ht="15.75" customHeight="1">
      <c r="E971" s="122"/>
      <c r="AD971" s="7"/>
    </row>
    <row r="972" ht="15.75" customHeight="1">
      <c r="E972" s="122"/>
      <c r="AD972" s="7"/>
    </row>
    <row r="973" ht="15.75" customHeight="1">
      <c r="E973" s="122"/>
      <c r="AD973" s="7"/>
    </row>
    <row r="974" ht="15.75" customHeight="1">
      <c r="E974" s="122"/>
      <c r="AD974" s="7"/>
    </row>
    <row r="975" ht="15.75" customHeight="1">
      <c r="E975" s="122"/>
      <c r="AD975" s="7"/>
    </row>
    <row r="976" ht="15.75" customHeight="1">
      <c r="E976" s="122"/>
      <c r="AD976" s="7"/>
    </row>
    <row r="977" ht="15.75" customHeight="1">
      <c r="E977" s="122"/>
      <c r="AD977" s="7"/>
    </row>
    <row r="978" ht="15.75" customHeight="1">
      <c r="E978" s="122"/>
      <c r="AD978" s="7"/>
    </row>
    <row r="979" ht="15.75" customHeight="1">
      <c r="E979" s="122"/>
      <c r="AD979" s="7"/>
    </row>
    <row r="980" ht="15.75" customHeight="1">
      <c r="E980" s="122"/>
      <c r="AD980" s="7"/>
    </row>
    <row r="981" ht="15.75" customHeight="1">
      <c r="E981" s="122"/>
      <c r="AD981" s="7"/>
    </row>
    <row r="982" ht="15.75" customHeight="1">
      <c r="E982" s="122"/>
      <c r="AD982" s="7"/>
    </row>
    <row r="983" ht="15.75" customHeight="1">
      <c r="E983" s="122"/>
      <c r="AD983" s="7"/>
    </row>
    <row r="984" ht="15.75" customHeight="1">
      <c r="E984" s="122"/>
      <c r="AD984" s="7"/>
    </row>
    <row r="985" ht="15.75" customHeight="1">
      <c r="E985" s="122"/>
      <c r="AD985" s="7"/>
    </row>
    <row r="986" ht="15.75" customHeight="1">
      <c r="E986" s="122"/>
      <c r="AD986" s="7"/>
    </row>
    <row r="987" ht="15.75" customHeight="1">
      <c r="E987" s="122"/>
      <c r="AD987" s="7"/>
    </row>
    <row r="988" ht="15.75" customHeight="1">
      <c r="E988" s="122"/>
      <c r="AD988" s="7"/>
    </row>
    <row r="989" ht="15.75" customHeight="1">
      <c r="E989" s="122"/>
      <c r="AD989" s="7"/>
    </row>
    <row r="990" ht="15.75" customHeight="1">
      <c r="E990" s="122"/>
      <c r="AD990" s="7"/>
    </row>
    <row r="991" ht="15.75" customHeight="1">
      <c r="E991" s="122"/>
      <c r="AD991" s="7"/>
    </row>
    <row r="992" ht="15.75" customHeight="1">
      <c r="E992" s="122"/>
      <c r="AD992" s="7"/>
    </row>
    <row r="993" ht="15.75" customHeight="1">
      <c r="E993" s="122"/>
      <c r="AD993" s="7"/>
    </row>
    <row r="994" ht="15.75" customHeight="1">
      <c r="E994" s="122"/>
      <c r="AD994" s="7"/>
    </row>
    <row r="995" ht="15.75" customHeight="1">
      <c r="E995" s="122"/>
      <c r="AD995" s="7"/>
    </row>
    <row r="996" ht="15.75" customHeight="1">
      <c r="E996" s="122"/>
      <c r="AD996" s="7"/>
    </row>
    <row r="997" ht="15.75" customHeight="1">
      <c r="E997" s="122"/>
      <c r="AD997" s="7"/>
    </row>
    <row r="998" ht="15.75" customHeight="1">
      <c r="E998" s="122"/>
      <c r="AD998" s="7"/>
    </row>
    <row r="999" ht="15.75" customHeight="1">
      <c r="E999" s="122"/>
      <c r="AD999" s="7"/>
    </row>
    <row r="1000" ht="15.75" customHeight="1">
      <c r="E1000" s="122"/>
      <c r="AD1000" s="7"/>
    </row>
  </sheetData>
  <mergeCells count="16">
    <mergeCell ref="M40:N40"/>
    <mergeCell ref="M41:N41"/>
    <mergeCell ref="F44:G44"/>
    <mergeCell ref="M44:N44"/>
    <mergeCell ref="U44:V44"/>
    <mergeCell ref="F45:G45"/>
    <mergeCell ref="M45:N45"/>
    <mergeCell ref="U45:V45"/>
    <mergeCell ref="E4:E10"/>
    <mergeCell ref="F4:K9"/>
    <mergeCell ref="M4:S9"/>
    <mergeCell ref="U4:Z9"/>
    <mergeCell ref="F40:G40"/>
    <mergeCell ref="U40:V40"/>
    <mergeCell ref="F41:G41"/>
    <mergeCell ref="U41:V41"/>
  </mergeCells>
  <printOptions/>
  <pageMargins bottom="0.75" footer="0.0" header="0.0" left="0.7" right="0.7" top="0.75"/>
  <pageSetup paperSize="9" orientation="portrait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</cp:coreProperties>
</file>